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115" activeTab="6"/>
  </bookViews>
  <sheets>
    <sheet name="2013-04" sheetId="1" r:id="rId1"/>
    <sheet name="2013-05" sheetId="2" r:id="rId2"/>
    <sheet name="2013-06" sheetId="3" r:id="rId3"/>
    <sheet name="2013-07" sheetId="4" r:id="rId4"/>
    <sheet name="2013-08" sheetId="5" r:id="rId5"/>
    <sheet name="2013-09" sheetId="6" r:id="rId6"/>
    <sheet name="2013-10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0105" localSheetId="2">'[1]た'!#REF!</definedName>
    <definedName name="_0105" localSheetId="4">'[1]た'!#REF!</definedName>
    <definedName name="_0105" localSheetId="5">'[1]た'!#REF!</definedName>
    <definedName name="_0105">'[1]た'!#REF!</definedName>
    <definedName name="_0205" localSheetId="2">'[1]た'!#REF!</definedName>
    <definedName name="_0205" localSheetId="4">'[1]た'!#REF!</definedName>
    <definedName name="_0205" localSheetId="5">'[1]た'!#REF!</definedName>
    <definedName name="_0205">'[1]た'!#REF!</definedName>
    <definedName name="_0305" localSheetId="2">'[1]た'!#REF!</definedName>
    <definedName name="_0305" localSheetId="4">'[1]た'!#REF!</definedName>
    <definedName name="_0305" localSheetId="5">'[1]た'!#REF!</definedName>
    <definedName name="_0305">'[1]た'!#REF!</definedName>
    <definedName name="_031" localSheetId="2">'[1]C0A10Z01'!#REF!</definedName>
    <definedName name="_031" localSheetId="4">'[1]C0A10Z01'!#REF!</definedName>
    <definedName name="_031" localSheetId="5">'[1]C0A10Z01'!#REF!</definedName>
    <definedName name="_031">'[1]C0A10Z01'!#REF!</definedName>
    <definedName name="_032" localSheetId="2">'[1]C0A10Z01'!#REF!</definedName>
    <definedName name="_032" localSheetId="4">'[1]C0A10Z01'!#REF!</definedName>
    <definedName name="_032" localSheetId="5">'[1]C0A10Z01'!#REF!</definedName>
    <definedName name="_032">'[1]C0A10Z01'!#REF!</definedName>
    <definedName name="_033" localSheetId="2">'[1]C0A10Z01'!#REF!</definedName>
    <definedName name="_033" localSheetId="4">'[1]C0A10Z01'!#REF!</definedName>
    <definedName name="_033" localSheetId="5">'[1]C0A10Z01'!#REF!</definedName>
    <definedName name="_033">'[1]C0A10Z01'!#REF!</definedName>
    <definedName name="_0405" localSheetId="2">'[1]た'!#REF!</definedName>
    <definedName name="_0405" localSheetId="4">'[1]た'!#REF!</definedName>
    <definedName name="_0405" localSheetId="5">'[1]た'!#REF!</definedName>
    <definedName name="_0405">'[1]た'!#REF!</definedName>
    <definedName name="_0505" localSheetId="2">'[1]た'!#REF!</definedName>
    <definedName name="_0505" localSheetId="4">'[1]た'!#REF!</definedName>
    <definedName name="_0505" localSheetId="5">'[1]た'!#REF!</definedName>
    <definedName name="_0505">'[1]た'!#REF!</definedName>
    <definedName name="_0605" localSheetId="2">'[1]た'!#REF!</definedName>
    <definedName name="_0605" localSheetId="4">'[1]た'!#REF!</definedName>
    <definedName name="_0605" localSheetId="5">'[1]た'!#REF!</definedName>
    <definedName name="_0605">'[1]た'!#REF!</definedName>
    <definedName name="_0705" localSheetId="2">'[1]た'!#REF!</definedName>
    <definedName name="_0705" localSheetId="4">'[1]た'!#REF!</definedName>
    <definedName name="_0705" localSheetId="5">'[1]た'!#REF!</definedName>
    <definedName name="_0705">'[1]た'!#REF!</definedName>
    <definedName name="_0805" localSheetId="2">'[1]た'!#REF!</definedName>
    <definedName name="_0805" localSheetId="4">'[1]た'!#REF!</definedName>
    <definedName name="_0805" localSheetId="5">'[1]た'!#REF!</definedName>
    <definedName name="_0805">'[1]た'!#REF!</definedName>
    <definedName name="_0905" localSheetId="2">'[1]た'!#REF!</definedName>
    <definedName name="_0905" localSheetId="4">'[1]た'!#REF!</definedName>
    <definedName name="_0905" localSheetId="5">'[1]た'!#REF!</definedName>
    <definedName name="_0905">'[1]た'!#REF!</definedName>
    <definedName name="_1005" localSheetId="2">'[1]た'!#REF!</definedName>
    <definedName name="_1005" localSheetId="4">'[1]た'!#REF!</definedName>
    <definedName name="_1005" localSheetId="5">'[1]た'!#REF!</definedName>
    <definedName name="_1005">'[1]た'!#REF!</definedName>
    <definedName name="_1101" localSheetId="2">'[1]た'!#REF!</definedName>
    <definedName name="_1101" localSheetId="4">'[1]た'!#REF!</definedName>
    <definedName name="_1101" localSheetId="5">'[1]た'!#REF!</definedName>
    <definedName name="_1101">'[1]た'!#REF!</definedName>
    <definedName name="_1102" localSheetId="2">'[1]た'!#REF!</definedName>
    <definedName name="_1102" localSheetId="4">'[1]た'!#REF!</definedName>
    <definedName name="_1102" localSheetId="5">'[1]た'!#REF!</definedName>
    <definedName name="_1102">'[1]た'!#REF!</definedName>
    <definedName name="_1103" localSheetId="2">'[1]た'!#REF!</definedName>
    <definedName name="_1103" localSheetId="4">'[1]た'!#REF!</definedName>
    <definedName name="_1103" localSheetId="5">'[1]た'!#REF!</definedName>
    <definedName name="_1103">'[1]た'!#REF!</definedName>
    <definedName name="_1104" localSheetId="2">'[1]た'!#REF!</definedName>
    <definedName name="_1104" localSheetId="4">'[1]た'!#REF!</definedName>
    <definedName name="_1104" localSheetId="5">'[1]た'!#REF!</definedName>
    <definedName name="_1104">'[1]た'!#REF!</definedName>
    <definedName name="_1105" localSheetId="2">'[1]た'!#REF!</definedName>
    <definedName name="_1105" localSheetId="4">'[1]た'!#REF!</definedName>
    <definedName name="_1105" localSheetId="5">'[1]た'!#REF!</definedName>
    <definedName name="_1105">'[1]た'!#REF!</definedName>
    <definedName name="_1201" localSheetId="2">'[1]た'!#REF!</definedName>
    <definedName name="_1201" localSheetId="4">'[1]た'!#REF!</definedName>
    <definedName name="_1201" localSheetId="5">'[1]た'!#REF!</definedName>
    <definedName name="_1201">'[1]た'!#REF!</definedName>
    <definedName name="_1202" localSheetId="2">'[1]た'!#REF!</definedName>
    <definedName name="_1202" localSheetId="4">'[1]た'!#REF!</definedName>
    <definedName name="_1202" localSheetId="5">'[1]た'!#REF!</definedName>
    <definedName name="_1202">'[1]た'!#REF!</definedName>
    <definedName name="_1203" localSheetId="2">'[1]た'!#REF!</definedName>
    <definedName name="_1203" localSheetId="4">'[1]た'!#REF!</definedName>
    <definedName name="_1203" localSheetId="5">'[1]た'!#REF!</definedName>
    <definedName name="_1203">'[1]た'!#REF!</definedName>
    <definedName name="_1204" localSheetId="2">'[1]た'!#REF!</definedName>
    <definedName name="_1204" localSheetId="4">'[1]た'!#REF!</definedName>
    <definedName name="_1204" localSheetId="5">'[1]た'!#REF!</definedName>
    <definedName name="_1204">'[1]た'!#REF!</definedName>
    <definedName name="_1205" localSheetId="2">'[1]た'!#REF!</definedName>
    <definedName name="_1205" localSheetId="4">'[1]た'!#REF!</definedName>
    <definedName name="_1205" localSheetId="5">'[1]た'!#REF!</definedName>
    <definedName name="_1205">'[1]た'!#REF!</definedName>
    <definedName name="_1301" localSheetId="2">'[1]た'!#REF!</definedName>
    <definedName name="_1301" localSheetId="4">'[1]た'!#REF!</definedName>
    <definedName name="_1301" localSheetId="5">'[1]た'!#REF!</definedName>
    <definedName name="_1301">'[1]た'!#REF!</definedName>
    <definedName name="_1302" localSheetId="2">'[1]た'!#REF!</definedName>
    <definedName name="_1302" localSheetId="4">'[1]た'!#REF!</definedName>
    <definedName name="_1302" localSheetId="5">'[1]た'!#REF!</definedName>
    <definedName name="_1302">'[1]た'!#REF!</definedName>
    <definedName name="_1303" localSheetId="2">'[1]た'!#REF!</definedName>
    <definedName name="_1303" localSheetId="4">'[1]た'!#REF!</definedName>
    <definedName name="_1303" localSheetId="5">'[1]た'!#REF!</definedName>
    <definedName name="_1303">'[1]た'!#REF!</definedName>
    <definedName name="_1304" localSheetId="2">'[1]た'!#REF!</definedName>
    <definedName name="_1304" localSheetId="4">'[1]た'!#REF!</definedName>
    <definedName name="_1304" localSheetId="5">'[1]た'!#REF!</definedName>
    <definedName name="_1304">'[1]た'!#REF!</definedName>
    <definedName name="_1305" localSheetId="2">'[1]た'!#REF!</definedName>
    <definedName name="_1305" localSheetId="4">'[1]た'!#REF!</definedName>
    <definedName name="_1305" localSheetId="5">'[1]た'!#REF!</definedName>
    <definedName name="_1305">'[1]た'!#REF!</definedName>
    <definedName name="_1401" localSheetId="2">'[1]た'!#REF!</definedName>
    <definedName name="_1401" localSheetId="4">'[1]た'!#REF!</definedName>
    <definedName name="_1401" localSheetId="5">'[1]た'!#REF!</definedName>
    <definedName name="_1401">'[1]た'!#REF!</definedName>
    <definedName name="_1402" localSheetId="2">'[1]た'!#REF!</definedName>
    <definedName name="_1402" localSheetId="4">'[1]た'!#REF!</definedName>
    <definedName name="_1402" localSheetId="5">'[1]た'!#REF!</definedName>
    <definedName name="_1402">'[1]た'!#REF!</definedName>
    <definedName name="_1403" localSheetId="2">'[1]た'!#REF!</definedName>
    <definedName name="_1403" localSheetId="4">'[1]た'!#REF!</definedName>
    <definedName name="_1403" localSheetId="5">'[1]た'!#REF!</definedName>
    <definedName name="_1403">'[1]た'!#REF!</definedName>
    <definedName name="_1404" localSheetId="2">'[1]た'!#REF!</definedName>
    <definedName name="_1404" localSheetId="4">'[1]た'!#REF!</definedName>
    <definedName name="_1404" localSheetId="5">'[1]た'!#REF!</definedName>
    <definedName name="_1404">'[1]た'!#REF!</definedName>
    <definedName name="_1405" localSheetId="2">'[1]た'!#REF!</definedName>
    <definedName name="_1405" localSheetId="4">'[1]た'!#REF!</definedName>
    <definedName name="_1405" localSheetId="5">'[1]た'!#REF!</definedName>
    <definedName name="_1405">'[1]た'!#REF!</definedName>
    <definedName name="_1501" localSheetId="2">'[1]た'!#REF!</definedName>
    <definedName name="_1501" localSheetId="4">'[1]た'!#REF!</definedName>
    <definedName name="_1501" localSheetId="5">'[1]た'!#REF!</definedName>
    <definedName name="_1501">'[1]た'!#REF!</definedName>
    <definedName name="_1502" localSheetId="2">'[1]た'!#REF!</definedName>
    <definedName name="_1502" localSheetId="4">'[1]た'!#REF!</definedName>
    <definedName name="_1502" localSheetId="5">'[1]た'!#REF!</definedName>
    <definedName name="_1502">'[1]た'!#REF!</definedName>
    <definedName name="_1503" localSheetId="2">'[1]た'!#REF!</definedName>
    <definedName name="_1503" localSheetId="4">'[1]た'!#REF!</definedName>
    <definedName name="_1503" localSheetId="5">'[1]た'!#REF!</definedName>
    <definedName name="_1503">'[1]た'!#REF!</definedName>
    <definedName name="_1504" localSheetId="2">'[1]た'!#REF!</definedName>
    <definedName name="_1504" localSheetId="4">'[1]た'!#REF!</definedName>
    <definedName name="_1504" localSheetId="5">'[1]た'!#REF!</definedName>
    <definedName name="_1504">'[1]た'!#REF!</definedName>
    <definedName name="_1505" localSheetId="2">'[1]た'!#REF!</definedName>
    <definedName name="_1505" localSheetId="4">'[1]た'!#REF!</definedName>
    <definedName name="_1505" localSheetId="5">'[1]た'!#REF!</definedName>
    <definedName name="_1505">'[1]た'!#REF!</definedName>
    <definedName name="_151" localSheetId="2">'[1]C0B10Z01'!#REF!</definedName>
    <definedName name="_151" localSheetId="4">'[1]C0B10Z01'!#REF!</definedName>
    <definedName name="_151" localSheetId="5">'[1]C0B10Z01'!#REF!</definedName>
    <definedName name="_151">'[1]C0B10Z01'!#REF!</definedName>
    <definedName name="_152" localSheetId="2">'[1]C0B10Z01'!#REF!</definedName>
    <definedName name="_152" localSheetId="4">'[1]C0B10Z01'!#REF!</definedName>
    <definedName name="_152" localSheetId="5">'[1]C0B10Z01'!#REF!</definedName>
    <definedName name="_152">'[1]C0B10Z01'!#REF!</definedName>
    <definedName name="_153" localSheetId="2">'[1]C0B10Z01'!#REF!</definedName>
    <definedName name="_153" localSheetId="4">'[1]C0B10Z01'!#REF!</definedName>
    <definedName name="_153" localSheetId="5">'[1]C0B10Z01'!#REF!</definedName>
    <definedName name="_153">'[1]C0B10Z01'!#REF!</definedName>
    <definedName name="_1601" localSheetId="2">'[1]た'!#REF!</definedName>
    <definedName name="_1601" localSheetId="4">'[1]た'!#REF!</definedName>
    <definedName name="_1601" localSheetId="5">'[1]た'!#REF!</definedName>
    <definedName name="_1601">'[1]た'!#REF!</definedName>
    <definedName name="_1602" localSheetId="2">'[1]た'!#REF!</definedName>
    <definedName name="_1602" localSheetId="4">'[1]た'!#REF!</definedName>
    <definedName name="_1602" localSheetId="5">'[1]た'!#REF!</definedName>
    <definedName name="_1602">'[1]た'!#REF!</definedName>
    <definedName name="_1603" localSheetId="2">'[1]た'!#REF!</definedName>
    <definedName name="_1603" localSheetId="4">'[1]た'!#REF!</definedName>
    <definedName name="_1603" localSheetId="5">'[1]た'!#REF!</definedName>
    <definedName name="_1603">'[1]た'!#REF!</definedName>
    <definedName name="_1604" localSheetId="2">'[1]た'!#REF!</definedName>
    <definedName name="_1604" localSheetId="4">'[1]た'!#REF!</definedName>
    <definedName name="_1604" localSheetId="5">'[1]た'!#REF!</definedName>
    <definedName name="_1604">'[1]た'!#REF!</definedName>
    <definedName name="_1605" localSheetId="2">'[1]た'!#REF!</definedName>
    <definedName name="_1605" localSheetId="4">'[1]た'!#REF!</definedName>
    <definedName name="_1605" localSheetId="5">'[1]た'!#REF!</definedName>
    <definedName name="_1605">'[1]た'!#REF!</definedName>
    <definedName name="_161" localSheetId="2">'[1]C0B10Z01'!#REF!</definedName>
    <definedName name="_161" localSheetId="4">'[1]C0B10Z01'!#REF!</definedName>
    <definedName name="_161" localSheetId="5">'[1]C0B10Z01'!#REF!</definedName>
    <definedName name="_161">'[1]C0B10Z01'!#REF!</definedName>
    <definedName name="_162" localSheetId="2">'[1]C0B10Z01'!#REF!</definedName>
    <definedName name="_162" localSheetId="4">'[1]C0B10Z01'!#REF!</definedName>
    <definedName name="_162" localSheetId="5">'[1]C0B10Z01'!#REF!</definedName>
    <definedName name="_162">'[1]C0B10Z01'!#REF!</definedName>
    <definedName name="_163" localSheetId="2">'[1]C0B10Z01'!#REF!</definedName>
    <definedName name="_163" localSheetId="4">'[1]C0B10Z01'!#REF!</definedName>
    <definedName name="_163" localSheetId="5">'[1]C0B10Z01'!#REF!</definedName>
    <definedName name="_163">'[1]C0B10Z01'!#REF!</definedName>
    <definedName name="_1701" localSheetId="2">'[1]た'!#REF!</definedName>
    <definedName name="_1701" localSheetId="4">'[1]た'!#REF!</definedName>
    <definedName name="_1701" localSheetId="5">'[1]た'!#REF!</definedName>
    <definedName name="_1701">'[1]た'!#REF!</definedName>
    <definedName name="_1702" localSheetId="2">'[1]た'!#REF!</definedName>
    <definedName name="_1702" localSheetId="4">'[1]た'!#REF!</definedName>
    <definedName name="_1702" localSheetId="5">'[1]た'!#REF!</definedName>
    <definedName name="_1702">'[1]た'!#REF!</definedName>
    <definedName name="_1703" localSheetId="2">'[1]た'!#REF!</definedName>
    <definedName name="_1703" localSheetId="4">'[1]た'!#REF!</definedName>
    <definedName name="_1703" localSheetId="5">'[1]た'!#REF!</definedName>
    <definedName name="_1703">'[1]た'!#REF!</definedName>
    <definedName name="_1704" localSheetId="2">'[1]た'!#REF!</definedName>
    <definedName name="_1704" localSheetId="4">'[1]た'!#REF!</definedName>
    <definedName name="_1704" localSheetId="5">'[1]た'!#REF!</definedName>
    <definedName name="_1704">'[1]た'!#REF!</definedName>
    <definedName name="_1705" localSheetId="2">'[1]た'!#REF!</definedName>
    <definedName name="_1705" localSheetId="4">'[1]た'!#REF!</definedName>
    <definedName name="_1705" localSheetId="5">'[1]た'!#REF!</definedName>
    <definedName name="_1705">'[1]た'!#REF!</definedName>
    <definedName name="_171" localSheetId="2">'[1]C0B10Z01'!#REF!</definedName>
    <definedName name="_171" localSheetId="4">'[1]C0B10Z01'!#REF!</definedName>
    <definedName name="_171" localSheetId="5">'[1]C0B10Z01'!#REF!</definedName>
    <definedName name="_171">'[1]C0B10Z01'!#REF!</definedName>
    <definedName name="_172" localSheetId="2">'[1]C0B10Z01'!#REF!</definedName>
    <definedName name="_172" localSheetId="4">'[1]C0B10Z01'!#REF!</definedName>
    <definedName name="_172" localSheetId="5">'[1]C0B10Z01'!#REF!</definedName>
    <definedName name="_172">'[1]C0B10Z01'!#REF!</definedName>
    <definedName name="_173" localSheetId="2">'[1]C0B10Z01'!#REF!</definedName>
    <definedName name="_173" localSheetId="4">'[1]C0B10Z01'!#REF!</definedName>
    <definedName name="_173" localSheetId="5">'[1]C0B10Z01'!#REF!</definedName>
    <definedName name="_173">'[1]C0B10Z01'!#REF!</definedName>
    <definedName name="_9995" localSheetId="2">'[1]た'!#REF!</definedName>
    <definedName name="_9995" localSheetId="4">'[1]た'!#REF!</definedName>
    <definedName name="_9995" localSheetId="5">'[1]た'!#REF!</definedName>
    <definedName name="_9995">'[1]た'!#REF!</definedName>
    <definedName name="_CE95" localSheetId="2">#REF!</definedName>
    <definedName name="_CE95" localSheetId="4">#REF!</definedName>
    <definedName name="_CE95" localSheetId="5">#REF!</definedName>
    <definedName name="_CE95">#REF!</definedName>
    <definedName name="_DAY95" localSheetId="2">#REF!</definedName>
    <definedName name="_DAY95" localSheetId="4">#REF!</definedName>
    <definedName name="_DAY95" localSheetId="5">#REF!</definedName>
    <definedName name="_DAY95">#REF!</definedName>
    <definedName name="_DAY96" localSheetId="2">#REF!</definedName>
    <definedName name="_DAY96" localSheetId="4">#REF!</definedName>
    <definedName name="_DAY96" localSheetId="5">#REF!</definedName>
    <definedName name="_DAY96">#REF!</definedName>
    <definedName name="_JCE95" localSheetId="2">#REF!</definedName>
    <definedName name="_JCE95" localSheetId="4">#REF!</definedName>
    <definedName name="_JCE95" localSheetId="5">#REF!</definedName>
    <definedName name="_JCE95">#REF!</definedName>
    <definedName name="_JCE96" localSheetId="2">#REF!</definedName>
    <definedName name="_JCE96" localSheetId="4">#REF!</definedName>
    <definedName name="_JCE96" localSheetId="5">#REF!</definedName>
    <definedName name="_JCE96">#REF!</definedName>
    <definedName name="_JCE97" localSheetId="2">#REF!</definedName>
    <definedName name="_JCE97" localSheetId="4">#REF!</definedName>
    <definedName name="_JCE97" localSheetId="5">#REF!</definedName>
    <definedName name="_JCE97">#REF!</definedName>
    <definedName name="_JCE98" localSheetId="2">#REF!</definedName>
    <definedName name="_JCE98" localSheetId="4">#REF!</definedName>
    <definedName name="_JCE98" localSheetId="5">#REF!</definedName>
    <definedName name="_JCE98">#REF!</definedName>
    <definedName name="_LYJ" localSheetId="2">'[1]C0B10Z01'!#REF!</definedName>
    <definedName name="_LYJ" localSheetId="4">'[1]C0B10Z01'!#REF!</definedName>
    <definedName name="_LYJ" localSheetId="5">'[1]C0B10Z01'!#REF!</definedName>
    <definedName name="_LYJ">'[1]C0B10Z01'!#REF!</definedName>
    <definedName name="_SEG2" localSheetId="2">#REF!</definedName>
    <definedName name="_SEG2" localSheetId="4">#REF!</definedName>
    <definedName name="_SEG2" localSheetId="5">#REF!</definedName>
    <definedName name="_SEG2">#REF!</definedName>
    <definedName name="_ST1" localSheetId="2">#REF!</definedName>
    <definedName name="_ST1" localSheetId="4">#REF!</definedName>
    <definedName name="_ST1" localSheetId="5">#REF!</definedName>
    <definedName name="_ST1">#REF!</definedName>
    <definedName name="_ST2" localSheetId="2">#REF!</definedName>
    <definedName name="_ST2" localSheetId="4">#REF!</definedName>
    <definedName name="_ST2" localSheetId="5">#REF!</definedName>
    <definedName name="_ST2">#REF!</definedName>
    <definedName name="_T1H" localSheetId="2">'[1]C0A10Z01'!#REF!</definedName>
    <definedName name="_T1H" localSheetId="4">'[1]C0A10Z01'!#REF!</definedName>
    <definedName name="_T1H" localSheetId="5">'[1]C0A10Z01'!#REF!</definedName>
    <definedName name="_T1H">'[1]C0A10Z01'!#REF!</definedName>
    <definedName name="_T1S" localSheetId="2">'[1]C0A10Z01'!#REF!</definedName>
    <definedName name="_T1S" localSheetId="4">'[1]C0A10Z01'!#REF!</definedName>
    <definedName name="_T1S" localSheetId="5">'[1]C0A10Z01'!#REF!</definedName>
    <definedName name="_T1S">'[1]C0A10Z01'!#REF!</definedName>
    <definedName name="_T2H" localSheetId="2">'[1]C0A10Z01'!#REF!</definedName>
    <definedName name="_T2H" localSheetId="4">'[1]C0A10Z01'!#REF!</definedName>
    <definedName name="_T2H" localSheetId="5">'[1]C0A10Z01'!#REF!</definedName>
    <definedName name="_T2H">'[1]C0A10Z01'!#REF!</definedName>
    <definedName name="_TYH" localSheetId="2">'[1]C0A10Z01'!#REF!</definedName>
    <definedName name="_TYH" localSheetId="4">'[1]C0A10Z01'!#REF!</definedName>
    <definedName name="_TYH" localSheetId="5">'[1]C0A10Z01'!#REF!</definedName>
    <definedName name="_TYH">'[1]C0A10Z01'!#REF!</definedName>
    <definedName name="_ZZZ5" localSheetId="2">'[1]た'!#REF!</definedName>
    <definedName name="_ZZZ5" localSheetId="4">'[1]た'!#REF!</definedName>
    <definedName name="_ZZZ5" localSheetId="5">'[1]た'!#REF!</definedName>
    <definedName name="_ZZZ5">'[1]た'!#REF!</definedName>
    <definedName name="A" localSheetId="2">#REF!</definedName>
    <definedName name="A" localSheetId="4">#REF!</definedName>
    <definedName name="A" localSheetId="5">#REF!</definedName>
    <definedName name="A">#REF!</definedName>
    <definedName name="ALL">'[2]DOWNLOAD'!$A$1:$E$1214</definedName>
    <definedName name="amount" localSheetId="2">#REF!</definedName>
    <definedName name="amount" localSheetId="4">#REF!</definedName>
    <definedName name="amount" localSheetId="5">#REF!</definedName>
    <definedName name="amount">#REF!</definedName>
    <definedName name="AUDIO97" localSheetId="2">#REF!</definedName>
    <definedName name="AUDIO97" localSheetId="4">#REF!</definedName>
    <definedName name="AUDIO97" localSheetId="5">#REF!</definedName>
    <definedName name="AUDIO97">#REF!</definedName>
    <definedName name="AUDIO98" localSheetId="2">#REF!</definedName>
    <definedName name="AUDIO98" localSheetId="4">#REF!</definedName>
    <definedName name="AUDIO98" localSheetId="5">#REF!</definedName>
    <definedName name="AUDIO98">#REF!</definedName>
    <definedName name="BKT" localSheetId="2">#REF!</definedName>
    <definedName name="BKT" localSheetId="4">#REF!</definedName>
    <definedName name="BKT" localSheetId="5">#REF!</definedName>
    <definedName name="BKT">#REF!</definedName>
    <definedName name="CAK" localSheetId="2">#REF!</definedName>
    <definedName name="CAK" localSheetId="4">#REF!</definedName>
    <definedName name="CAK" localSheetId="5">#REF!</definedName>
    <definedName name="CAK">#REF!</definedName>
    <definedName name="CED" localSheetId="2">#REF!</definedName>
    <definedName name="CED" localSheetId="4">#REF!</definedName>
    <definedName name="CED" localSheetId="5">#REF!</definedName>
    <definedName name="CED">#REF!</definedName>
    <definedName name="CEK" localSheetId="2">#REF!</definedName>
    <definedName name="CEK" localSheetId="4">#REF!</definedName>
    <definedName name="CEK" localSheetId="5">#REF!</definedName>
    <definedName name="CEK">#REF!</definedName>
    <definedName name="CET" localSheetId="2">#REF!</definedName>
    <definedName name="CET" localSheetId="4">#REF!</definedName>
    <definedName name="CET" localSheetId="5">#REF!</definedName>
    <definedName name="CET">#REF!</definedName>
    <definedName name="CMS" localSheetId="2">#REF!</definedName>
    <definedName name="CMS" localSheetId="4">#REF!</definedName>
    <definedName name="CMS" localSheetId="5">#REF!</definedName>
    <definedName name="CMS">#REF!</definedName>
    <definedName name="CORE" localSheetId="2">#REF!</definedName>
    <definedName name="CORE" localSheetId="4">#REF!</definedName>
    <definedName name="CORE" localSheetId="5">#REF!</definedName>
    <definedName name="CORE">#REF!</definedName>
    <definedName name="download">'[3]00 DOWNLOAD'!$A:$XFD</definedName>
    <definedName name="E" localSheetId="2">#REF!</definedName>
    <definedName name="E" localSheetId="4">#REF!</definedName>
    <definedName name="E" localSheetId="5">#REF!</definedName>
    <definedName name="E">#REF!</definedName>
    <definedName name="FAN" localSheetId="2">#REF!</definedName>
    <definedName name="FAN" localSheetId="4">#REF!</definedName>
    <definedName name="FAN" localSheetId="5">#REF!</definedName>
    <definedName name="FAN">#REF!</definedName>
    <definedName name="GEN" localSheetId="2">#REF!</definedName>
    <definedName name="GEN" localSheetId="4">#REF!</definedName>
    <definedName name="GEN" localSheetId="5">#REF!</definedName>
    <definedName name="GEN">#REF!</definedName>
    <definedName name="GEN." localSheetId="2">#REF!</definedName>
    <definedName name="GEN." localSheetId="4">#REF!</definedName>
    <definedName name="GEN." localSheetId="5">#REF!</definedName>
    <definedName name="GEN.">#REF!</definedName>
    <definedName name="HTML1_1" hidden="1">"[SOKEIKAI.XLS]総務・経理・海外Ｇ!$E$1:$Q$43"</definedName>
    <definedName name="HTML1_10" hidden="1">""</definedName>
    <definedName name="HTML1_11" hidden="1">1</definedName>
    <definedName name="HTML1_12" hidden="1">"H:\ATELPHON\HTML\sokeikai.htm"</definedName>
    <definedName name="HTML1_2" hidden="1">1</definedName>
    <definedName name="HTML1_3" hidden="1">"SOKEIKAI"</definedName>
    <definedName name="HTML1_4" hidden="1">"総務・経理・海外Ｇ"</definedName>
    <definedName name="HTML1_5" hidden="1">""</definedName>
    <definedName name="HTML1_6" hidden="1">-4146</definedName>
    <definedName name="HTML1_7" hidden="1">-4146</definedName>
    <definedName name="HTML1_8" hidden="1">"96/10/18"</definedName>
    <definedName name="HTML1_9" hidden="1">""</definedName>
    <definedName name="HTML2_1" hidden="1">"[SOKEIKAI.XLS]総務・経理・海外Ｇ!$A$1:$Q$43"</definedName>
    <definedName name="HTML2_11" hidden="1">1</definedName>
    <definedName name="HTML2_12" hidden="1">"I:\ATELPHON\HTML\Sokeikai.htm"</definedName>
    <definedName name="HTML2_2" hidden="1">-4146</definedName>
    <definedName name="HTML2_3" hidden="1">"I:\ATELPHON\HTML\HEAD\SOKEIKAI.HTM"</definedName>
    <definedName name="HTML3_1" hidden="1">"[SOKEIKAI.XLS]総務・経理部!$A$1:$Q$43"</definedName>
    <definedName name="HTML3_11" hidden="1">1</definedName>
    <definedName name="HTML3_12" hidden="1">"I:\ATELPHON\HTML\Sokeika1.htm"</definedName>
    <definedName name="HTML3_2" hidden="1">-4146</definedName>
    <definedName name="HTML3_3" hidden="1">"I:\ATELPHON\HTML\HEAD\SOKEIKA1.HTM"</definedName>
    <definedName name="HTML4_1" hidden="1">"[SOKEIKAI.XLS]海外Ｇ!$A$1:$Q$43"</definedName>
    <definedName name="HTML4_11" hidden="1">1</definedName>
    <definedName name="HTML4_12" hidden="1">"I:\ATELPHON\HTML\Sokeika2.htm"</definedName>
    <definedName name="HTML4_2" hidden="1">-4146</definedName>
    <definedName name="HTML4_3" hidden="1">"I:\ATELPHON\HTML\HEAD\SOKEIKA2.HTM"</definedName>
    <definedName name="HTMLCount" hidden="1">4</definedName>
    <definedName name="item" localSheetId="2">#REF!</definedName>
    <definedName name="item" localSheetId="4">#REF!</definedName>
    <definedName name="item" localSheetId="5">#REF!</definedName>
    <definedName name="item">#REF!</definedName>
    <definedName name="JAUDIO95" localSheetId="2">#REF!</definedName>
    <definedName name="JAUDIO95" localSheetId="4">#REF!</definedName>
    <definedName name="JAUDIO95" localSheetId="5">#REF!</definedName>
    <definedName name="JAUDIO95">#REF!</definedName>
    <definedName name="JAUDIO96" localSheetId="2">#REF!</definedName>
    <definedName name="JAUDIO96" localSheetId="4">#REF!</definedName>
    <definedName name="JAUDIO96" localSheetId="5">#REF!</definedName>
    <definedName name="JAUDIO96">#REF!</definedName>
    <definedName name="JAUDIO97" localSheetId="2">#REF!</definedName>
    <definedName name="JAUDIO97" localSheetId="4">#REF!</definedName>
    <definedName name="JAUDIO97" localSheetId="5">#REF!</definedName>
    <definedName name="JAUDIO97">#REF!</definedName>
    <definedName name="JAUDIO98" localSheetId="2">#REF!</definedName>
    <definedName name="JAUDIO98" localSheetId="4">#REF!</definedName>
    <definedName name="JAUDIO98" localSheetId="5">#REF!</definedName>
    <definedName name="JAUDIO98">#REF!</definedName>
    <definedName name="MESCACM">'[4]MARTYS #'!$B$286</definedName>
    <definedName name="OA" localSheetId="2">#REF!</definedName>
    <definedName name="OA" localSheetId="4">#REF!</definedName>
    <definedName name="OA" localSheetId="5">#REF!</definedName>
    <definedName name="OA">#REF!</definedName>
    <definedName name="ORDSUM" localSheetId="2">'[5]BX-C ORDERS'!#REF!</definedName>
    <definedName name="ORDSUM" localSheetId="4">'[5]BX-C ORDERS'!#REF!</definedName>
    <definedName name="ORDSUM" localSheetId="5">'[5]BX-C ORDERS'!#REF!</definedName>
    <definedName name="ORDSUM">'[5]BX-C ORDERS'!#REF!</definedName>
    <definedName name="OUTPUT" localSheetId="2">#REF!</definedName>
    <definedName name="OUTPUT" localSheetId="4">#REF!</definedName>
    <definedName name="OUTPUT" localSheetId="5">#REF!</definedName>
    <definedName name="OUTPUT">#REF!</definedName>
    <definedName name="PCMS" localSheetId="2">#REF!</definedName>
    <definedName name="PCMS" localSheetId="4">#REF!</definedName>
    <definedName name="PCMS" localSheetId="5">#REF!</definedName>
    <definedName name="PCMS">#REF!</definedName>
    <definedName name="PLACE" localSheetId="2">#REF!</definedName>
    <definedName name="PLACE" localSheetId="4">#REF!</definedName>
    <definedName name="PLACE" localSheetId="5">#REF!</definedName>
    <definedName name="PLACE">#REF!</definedName>
    <definedName name="_xlnm.Print_Area" localSheetId="0">'2013-04'!$A$1:$N$39</definedName>
    <definedName name="_xlnm.Print_Area" localSheetId="1">'2013-05'!$A$1:$N$42</definedName>
    <definedName name="_xlnm.Print_Area" localSheetId="2">'2013-06'!$A$1:$N$10</definedName>
    <definedName name="Print_Area_MI" localSheetId="2">#REF!</definedName>
    <definedName name="Print_Area_MI" localSheetId="4">#REF!</definedName>
    <definedName name="Print_Area_MI" localSheetId="5">#REF!</definedName>
    <definedName name="Print_Area_MI">#REF!</definedName>
    <definedName name="PRINT_AREA_MI1" localSheetId="2">#REF!</definedName>
    <definedName name="PRINT_AREA_MI1" localSheetId="4">#REF!</definedName>
    <definedName name="PRINT_AREA_MI1" localSheetId="5">#REF!</definedName>
    <definedName name="PRINT_AREA_MI1">#REF!</definedName>
    <definedName name="PSET" localSheetId="2">#REF!</definedName>
    <definedName name="PSET" localSheetId="4">#REF!</definedName>
    <definedName name="PSET" localSheetId="5">#REF!</definedName>
    <definedName name="PSET">#REF!</definedName>
    <definedName name="PSKF">'[6]PSKF'!$A$2:$AB$154</definedName>
    <definedName name="PSPL" localSheetId="2">#REF!</definedName>
    <definedName name="PSPL" localSheetId="4">#REF!</definedName>
    <definedName name="PSPL" localSheetId="5">#REF!</definedName>
    <definedName name="PSPL">#REF!</definedName>
    <definedName name="PSTC">'[4]MARTYS #'!$B$284</definedName>
    <definedName name="SE" localSheetId="2">#REF!</definedName>
    <definedName name="SE" localSheetId="4">#REF!</definedName>
    <definedName name="SE" localSheetId="5">#REF!</definedName>
    <definedName name="SE">#REF!</definedName>
    <definedName name="SEG" localSheetId="2">#REF!</definedName>
    <definedName name="SEG" localSheetId="4">#REF!</definedName>
    <definedName name="SEG" localSheetId="5">#REF!</definedName>
    <definedName name="SEG">#REF!</definedName>
    <definedName name="SHIFT" localSheetId="2">#REF!</definedName>
    <definedName name="SHIFT" localSheetId="4">#REF!</definedName>
    <definedName name="SHIFT" localSheetId="5">#REF!</definedName>
    <definedName name="SHIFT">#REF!</definedName>
    <definedName name="SHIFT2" localSheetId="2">#REF!</definedName>
    <definedName name="SHIFT2" localSheetId="4">#REF!</definedName>
    <definedName name="SHIFT2" localSheetId="5">#REF!</definedName>
    <definedName name="SHIFT2">#REF!</definedName>
    <definedName name="SIZE" localSheetId="2">#REF!</definedName>
    <definedName name="SIZE" localSheetId="4">#REF!</definedName>
    <definedName name="SIZE" localSheetId="5">#REF!</definedName>
    <definedName name="SIZE">#REF!</definedName>
    <definedName name="T" localSheetId="2">#REF!</definedName>
    <definedName name="T" localSheetId="4">#REF!</definedName>
    <definedName name="T" localSheetId="5">#REF!</definedName>
    <definedName name="T">#REF!</definedName>
    <definedName name="WIND" localSheetId="2">#REF!</definedName>
    <definedName name="WIND" localSheetId="4">#REF!</definedName>
    <definedName name="WIND" localSheetId="5">#REF!</definedName>
    <definedName name="WIND">#REF!</definedName>
    <definedName name="wrkday" localSheetId="2">#REF!</definedName>
    <definedName name="wrkday" localSheetId="4">#REF!</definedName>
    <definedName name="wrkday" localSheetId="5">#REF!</definedName>
    <definedName name="wrkday">#REF!</definedName>
    <definedName name="審議用機種別単価低減DET">'[3]00 DOWNLOAD'!$A:$XFD</definedName>
  </definedNames>
  <calcPr fullCalcOnLoad="1"/>
</workbook>
</file>

<file path=xl/sharedStrings.xml><?xml version="1.0" encoding="utf-8"?>
<sst xmlns="http://schemas.openxmlformats.org/spreadsheetml/2006/main" count="1063" uniqueCount="333">
  <si>
    <r>
      <rPr>
        <b/>
        <sz val="16"/>
        <rFont val="ＭＳ Ｐゴシック"/>
        <family val="3"/>
      </rPr>
      <t>ミシガン会</t>
    </r>
    <r>
      <rPr>
        <b/>
        <sz val="16"/>
        <rFont val="Arial"/>
        <family val="2"/>
      </rPr>
      <t xml:space="preserve"> 2013</t>
    </r>
    <r>
      <rPr>
        <b/>
        <sz val="16"/>
        <rFont val="ＭＳ Ｐゴシック"/>
        <family val="3"/>
      </rPr>
      <t>年　</t>
    </r>
    <r>
      <rPr>
        <b/>
        <sz val="16"/>
        <rFont val="Arial"/>
        <family val="2"/>
      </rPr>
      <t>4</t>
    </r>
    <r>
      <rPr>
        <b/>
        <sz val="16"/>
        <rFont val="ＭＳ Ｐゴシック"/>
        <family val="3"/>
      </rPr>
      <t>月度トーナメント　成績表　（</t>
    </r>
    <r>
      <rPr>
        <b/>
        <sz val="16"/>
        <rFont val="Arial"/>
        <family val="2"/>
      </rPr>
      <t>4-21-2013</t>
    </r>
    <r>
      <rPr>
        <b/>
        <sz val="16"/>
        <rFont val="ＭＳ Ｐゴシック"/>
        <family val="3"/>
      </rPr>
      <t>）</t>
    </r>
  </si>
  <si>
    <t>順位</t>
  </si>
  <si>
    <t>氏名</t>
  </si>
  <si>
    <t>会社名</t>
  </si>
  <si>
    <t>Out</t>
  </si>
  <si>
    <t>In</t>
  </si>
  <si>
    <t>Gross</t>
  </si>
  <si>
    <t>HC</t>
  </si>
  <si>
    <t>Net</t>
  </si>
  <si>
    <t>新HC</t>
  </si>
  <si>
    <t>Birdie</t>
  </si>
  <si>
    <t>ニアピン</t>
  </si>
  <si>
    <t>ドラコン</t>
  </si>
  <si>
    <t>ベスグロ</t>
  </si>
  <si>
    <t>Morioka</t>
  </si>
  <si>
    <t>Yasuhiro</t>
  </si>
  <si>
    <t>Janesville Acoustics</t>
  </si>
  <si>
    <t>#5</t>
  </si>
  <si>
    <t>#12</t>
  </si>
  <si>
    <t>BG</t>
  </si>
  <si>
    <t>Kurata</t>
  </si>
  <si>
    <t>Junjiro</t>
  </si>
  <si>
    <t>Toyota Tsusho America</t>
  </si>
  <si>
    <t>#3</t>
  </si>
  <si>
    <t>Otani</t>
  </si>
  <si>
    <t>Isao</t>
  </si>
  <si>
    <t>NHK International Corporation</t>
  </si>
  <si>
    <t>Harada</t>
  </si>
  <si>
    <t>Hiroshi</t>
  </si>
  <si>
    <t>Denso International America</t>
  </si>
  <si>
    <t>#8</t>
  </si>
  <si>
    <t>#14</t>
  </si>
  <si>
    <t>Takaoka</t>
  </si>
  <si>
    <t>Naoko</t>
  </si>
  <si>
    <t>Individual</t>
  </si>
  <si>
    <t>#11</t>
  </si>
  <si>
    <t>Hayashi</t>
  </si>
  <si>
    <t>Narimitsu</t>
  </si>
  <si>
    <t>GST Auto Leather</t>
  </si>
  <si>
    <t>#17</t>
  </si>
  <si>
    <t>Ueda</t>
  </si>
  <si>
    <t>Yoshihiro</t>
  </si>
  <si>
    <t>Continental Automotive</t>
  </si>
  <si>
    <t>Yasuhiko</t>
  </si>
  <si>
    <t>Nissan North America, Inc.</t>
  </si>
  <si>
    <t>#9</t>
  </si>
  <si>
    <t>Iikubo</t>
  </si>
  <si>
    <t>Nozomu</t>
  </si>
  <si>
    <t>Arita</t>
  </si>
  <si>
    <t>Masatoshi</t>
  </si>
  <si>
    <t>Hirotec America, Inc.</t>
  </si>
  <si>
    <t>#6, 14</t>
  </si>
  <si>
    <t>#6</t>
  </si>
  <si>
    <t>Fukushima</t>
  </si>
  <si>
    <t>Takayoshi</t>
  </si>
  <si>
    <t>Johnson Controls, Inc.</t>
  </si>
  <si>
    <t>Hamawaki</t>
  </si>
  <si>
    <t>Ryuichi</t>
  </si>
  <si>
    <t>Pochubay</t>
  </si>
  <si>
    <t>Eri</t>
  </si>
  <si>
    <t>Nagai</t>
  </si>
  <si>
    <t>Candy</t>
  </si>
  <si>
    <t>Alpine Electronics of America</t>
  </si>
  <si>
    <t>Yamada</t>
  </si>
  <si>
    <t>Shigeru</t>
  </si>
  <si>
    <t>Cherry Blossom</t>
  </si>
  <si>
    <t>Fukui</t>
  </si>
  <si>
    <t>Hiroki</t>
  </si>
  <si>
    <t>Toyoda Gosei North America Corporation</t>
  </si>
  <si>
    <t>Tsushima</t>
  </si>
  <si>
    <t>Yoichi</t>
  </si>
  <si>
    <t>Hirosawa</t>
  </si>
  <si>
    <t>Takahashi</t>
  </si>
  <si>
    <t>Toshimitsu</t>
  </si>
  <si>
    <t>Advanced Electrolyte Technologies LLC</t>
  </si>
  <si>
    <t>Kikuchi</t>
  </si>
  <si>
    <t>Mitsuo</t>
  </si>
  <si>
    <t>Wakamoto</t>
  </si>
  <si>
    <t>Takumi</t>
  </si>
  <si>
    <t>UBE America Inc.</t>
  </si>
  <si>
    <t>Akutagawa</t>
  </si>
  <si>
    <t>Hirotaka</t>
  </si>
  <si>
    <t>Noble Fish</t>
  </si>
  <si>
    <t>#2</t>
  </si>
  <si>
    <t>Nishizawa</t>
  </si>
  <si>
    <t>Shinichi</t>
  </si>
  <si>
    <t>Kazuma</t>
  </si>
  <si>
    <t>Toshiaki</t>
  </si>
  <si>
    <t>Sakaiya Company of America, Ltd.</t>
  </si>
  <si>
    <t>*88</t>
  </si>
  <si>
    <t>Ichikawa</t>
  </si>
  <si>
    <t>Yoji</t>
  </si>
  <si>
    <t>Clarion Corporation of America</t>
  </si>
  <si>
    <t>Okada</t>
  </si>
  <si>
    <t>Kentaro</t>
  </si>
  <si>
    <t>Ray</t>
  </si>
  <si>
    <t>Anthony</t>
  </si>
  <si>
    <t>Ray Law International, P.C.</t>
  </si>
  <si>
    <t>BB</t>
  </si>
  <si>
    <t>Watanabe</t>
  </si>
  <si>
    <t>Koji</t>
  </si>
  <si>
    <t>Nabtesco Motion Control, Inc.</t>
  </si>
  <si>
    <t>Sugawa</t>
  </si>
  <si>
    <t>Masako</t>
  </si>
  <si>
    <t>IACE Travel</t>
  </si>
  <si>
    <t>NEW-1</t>
  </si>
  <si>
    <t>Taniguchi</t>
  </si>
  <si>
    <t>Toru</t>
  </si>
  <si>
    <t>-</t>
  </si>
  <si>
    <t>Shinotsuka</t>
  </si>
  <si>
    <t>Toshiyuki</t>
  </si>
  <si>
    <t>JTB USA</t>
  </si>
  <si>
    <t>Kako</t>
  </si>
  <si>
    <t>Junichiro</t>
  </si>
  <si>
    <t>Yoshida</t>
  </si>
  <si>
    <t>Tomonari</t>
  </si>
  <si>
    <t>YKK USA, Inc.</t>
  </si>
  <si>
    <t>Umehara</t>
  </si>
  <si>
    <t>Kunio</t>
  </si>
  <si>
    <t>MP-Tec, Inc.</t>
  </si>
  <si>
    <t>Guest</t>
  </si>
  <si>
    <t>Sasaki</t>
  </si>
  <si>
    <t>Osamu</t>
  </si>
  <si>
    <t>Shinsho American Corporation</t>
  </si>
  <si>
    <t>#5, 17</t>
  </si>
  <si>
    <t>Ojiro</t>
  </si>
  <si>
    <t>Yoshi</t>
  </si>
  <si>
    <t>Hirose Electric USA</t>
  </si>
  <si>
    <r>
      <t>*</t>
    </r>
    <r>
      <rPr>
        <sz val="12"/>
        <rFont val="ＭＳ Ｐゴシック"/>
        <family val="3"/>
      </rPr>
      <t>提出ネットスコア記載数値</t>
    </r>
  </si>
  <si>
    <t>AVG</t>
  </si>
  <si>
    <r>
      <rPr>
        <b/>
        <sz val="16"/>
        <rFont val="ＭＳ Ｐゴシック"/>
        <family val="3"/>
      </rPr>
      <t>ミシガン会</t>
    </r>
    <r>
      <rPr>
        <b/>
        <sz val="16"/>
        <rFont val="Arial"/>
        <family val="2"/>
      </rPr>
      <t xml:space="preserve"> 2013</t>
    </r>
    <r>
      <rPr>
        <b/>
        <sz val="16"/>
        <rFont val="ＭＳ Ｐゴシック"/>
        <family val="3"/>
      </rPr>
      <t>年　</t>
    </r>
    <r>
      <rPr>
        <b/>
        <sz val="16"/>
        <rFont val="Arial"/>
        <family val="2"/>
      </rPr>
      <t>5</t>
    </r>
    <r>
      <rPr>
        <b/>
        <sz val="16"/>
        <rFont val="ＭＳ Ｐゴシック"/>
        <family val="3"/>
      </rPr>
      <t>月度トーナメント　成績表　（</t>
    </r>
    <r>
      <rPr>
        <b/>
        <sz val="16"/>
        <rFont val="Arial"/>
        <family val="2"/>
      </rPr>
      <t>5-19-2013</t>
    </r>
    <r>
      <rPr>
        <b/>
        <sz val="16"/>
        <rFont val="ＭＳ Ｐゴシック"/>
        <family val="3"/>
      </rPr>
      <t>）</t>
    </r>
  </si>
  <si>
    <t>#8</t>
  </si>
  <si>
    <t>#3, #11, #17</t>
  </si>
  <si>
    <t>Shimoda</t>
  </si>
  <si>
    <t>Shukichi</t>
  </si>
  <si>
    <t>Idemitsu Lubricants America Corp.</t>
  </si>
  <si>
    <t>#5, #12</t>
  </si>
  <si>
    <t>#10, Eagle #5</t>
  </si>
  <si>
    <t>Ihara</t>
  </si>
  <si>
    <t>Motoyuki</t>
  </si>
  <si>
    <t>Meiden America Inc</t>
  </si>
  <si>
    <t>#7</t>
  </si>
  <si>
    <t>#12</t>
  </si>
  <si>
    <t>#5</t>
  </si>
  <si>
    <t>Yasu</t>
  </si>
  <si>
    <t>Nissan</t>
  </si>
  <si>
    <t>#13</t>
  </si>
  <si>
    <t>Ube America Inc.</t>
  </si>
  <si>
    <t>#14</t>
  </si>
  <si>
    <t>Sato</t>
  </si>
  <si>
    <t>Yasuro</t>
  </si>
  <si>
    <t>VCNA</t>
  </si>
  <si>
    <t>#6</t>
  </si>
  <si>
    <t>Narita</t>
  </si>
  <si>
    <t>Masaaki</t>
  </si>
  <si>
    <t>Lear Corporation</t>
  </si>
  <si>
    <t>Johnson Control, Inc</t>
  </si>
  <si>
    <t>Kuwata</t>
  </si>
  <si>
    <t>Akira</t>
  </si>
  <si>
    <t>Triton International Services</t>
  </si>
  <si>
    <t>BB</t>
  </si>
  <si>
    <t>Tanaka</t>
  </si>
  <si>
    <t>Shinji</t>
  </si>
  <si>
    <t>Mitsui Sumitomo Marine Management</t>
  </si>
  <si>
    <t>NEW</t>
  </si>
  <si>
    <t>New-2</t>
  </si>
  <si>
    <t>#11</t>
  </si>
  <si>
    <t>#3</t>
  </si>
  <si>
    <t>#17</t>
  </si>
  <si>
    <t>YKK USA, INC</t>
  </si>
  <si>
    <t>MP-TEC, INC</t>
  </si>
  <si>
    <t>Inoue</t>
  </si>
  <si>
    <t>Akihiko</t>
  </si>
  <si>
    <t>Consulate-General of Japan</t>
  </si>
  <si>
    <t>New-1</t>
  </si>
  <si>
    <t>Otobe</t>
  </si>
  <si>
    <t>Masayuki</t>
  </si>
  <si>
    <t>KTNA</t>
  </si>
  <si>
    <t>Toyoda</t>
  </si>
  <si>
    <t>Masakazu</t>
  </si>
  <si>
    <t>Guest</t>
  </si>
  <si>
    <t>Amaya</t>
  </si>
  <si>
    <t>Brose North America</t>
  </si>
  <si>
    <t>#3, #8, #11, #17</t>
  </si>
  <si>
    <t>BG</t>
  </si>
  <si>
    <t>Mizobuchi</t>
  </si>
  <si>
    <t>Sojitz Corp</t>
  </si>
  <si>
    <r>
      <t>*</t>
    </r>
    <r>
      <rPr>
        <sz val="12"/>
        <rFont val="ＭＳ Ｐゴシック"/>
        <family val="3"/>
      </rPr>
      <t>提出ネットスコア記載数値</t>
    </r>
  </si>
  <si>
    <t>#5, #11</t>
  </si>
  <si>
    <t>Denso International</t>
  </si>
  <si>
    <t>#3, #5, #6</t>
  </si>
  <si>
    <t>Alpine Electronics America</t>
  </si>
  <si>
    <t>Narimistu</t>
  </si>
  <si>
    <t>#16</t>
  </si>
  <si>
    <t>YKK USA Inc</t>
  </si>
  <si>
    <t>#3, #5</t>
  </si>
  <si>
    <t>#11, #15</t>
  </si>
  <si>
    <t>JTB</t>
  </si>
  <si>
    <t>MP-Tech Inc</t>
  </si>
  <si>
    <t>Shinozuka</t>
  </si>
  <si>
    <t>Kazuaki</t>
  </si>
  <si>
    <t>Du Pont</t>
  </si>
  <si>
    <t>Jason</t>
  </si>
  <si>
    <t>Carry Blossom</t>
  </si>
  <si>
    <t>Lear Corp</t>
  </si>
  <si>
    <t>Mitsui Sumitomo Insurance</t>
  </si>
  <si>
    <t>Advanced Electrolyte</t>
  </si>
  <si>
    <t>Kamei</t>
  </si>
  <si>
    <t>Yoshio</t>
  </si>
  <si>
    <t>Yamato</t>
  </si>
  <si>
    <t>自己申告ネット92による</t>
  </si>
  <si>
    <t>Clarion Corp</t>
  </si>
  <si>
    <t>Kotobukiya Treves North America</t>
  </si>
  <si>
    <t>NEW-2</t>
  </si>
  <si>
    <t>NHK International</t>
  </si>
  <si>
    <t>Consulate General of Japan</t>
  </si>
  <si>
    <t>Tamiya</t>
  </si>
  <si>
    <t>TSG USA</t>
  </si>
  <si>
    <t>Kanako</t>
  </si>
  <si>
    <t>#7, #11</t>
  </si>
  <si>
    <t>Kazushi</t>
  </si>
  <si>
    <r>
      <rPr>
        <b/>
        <sz val="16"/>
        <rFont val="ＭＳ Ｐゴシック"/>
        <family val="3"/>
      </rPr>
      <t>ミシガン会</t>
    </r>
    <r>
      <rPr>
        <b/>
        <sz val="16"/>
        <rFont val="Arial"/>
        <family val="2"/>
      </rPr>
      <t xml:space="preserve"> 2013</t>
    </r>
    <r>
      <rPr>
        <b/>
        <sz val="16"/>
        <rFont val="ＭＳ Ｐゴシック"/>
        <family val="3"/>
      </rPr>
      <t>年　</t>
    </r>
    <r>
      <rPr>
        <b/>
        <sz val="16"/>
        <rFont val="Arial"/>
        <family val="2"/>
      </rPr>
      <t>6</t>
    </r>
    <r>
      <rPr>
        <b/>
        <sz val="16"/>
        <rFont val="ＭＳ Ｐゴシック"/>
        <family val="3"/>
      </rPr>
      <t>月度トーナメント　成績表　（</t>
    </r>
    <r>
      <rPr>
        <b/>
        <sz val="16"/>
        <rFont val="Arial"/>
        <family val="2"/>
      </rPr>
      <t>5-19-2013</t>
    </r>
    <r>
      <rPr>
        <b/>
        <sz val="16"/>
        <rFont val="ＭＳ Ｐゴシック"/>
        <family val="3"/>
      </rPr>
      <t>）</t>
    </r>
  </si>
  <si>
    <r>
      <rPr>
        <b/>
        <sz val="16"/>
        <rFont val="ＭＳ Ｐゴシック"/>
        <family val="3"/>
      </rPr>
      <t>ミシガン会</t>
    </r>
    <r>
      <rPr>
        <b/>
        <sz val="16"/>
        <rFont val="Arial"/>
        <family val="2"/>
      </rPr>
      <t xml:space="preserve"> 2013</t>
    </r>
    <r>
      <rPr>
        <b/>
        <sz val="16"/>
        <rFont val="ＭＳ Ｐゴシック"/>
        <family val="3"/>
      </rPr>
      <t>年　</t>
    </r>
    <r>
      <rPr>
        <b/>
        <sz val="16"/>
        <rFont val="Arial"/>
        <family val="2"/>
      </rPr>
      <t>7</t>
    </r>
    <r>
      <rPr>
        <b/>
        <sz val="16"/>
        <rFont val="ＭＳ Ｐゴシック"/>
        <family val="3"/>
      </rPr>
      <t>月度トーナメント　成績表　（</t>
    </r>
    <r>
      <rPr>
        <b/>
        <sz val="16"/>
        <rFont val="Arial"/>
        <family val="2"/>
      </rPr>
      <t>7-21-2013</t>
    </r>
    <r>
      <rPr>
        <b/>
        <sz val="16"/>
        <rFont val="ＭＳ Ｐゴシック"/>
        <family val="3"/>
      </rPr>
      <t>）</t>
    </r>
  </si>
  <si>
    <t>7月度</t>
  </si>
  <si>
    <t>Sekihisa</t>
  </si>
  <si>
    <t>Yoshimine</t>
  </si>
  <si>
    <t>AWA</t>
  </si>
  <si>
    <t>Kamioke</t>
  </si>
  <si>
    <t>Hitachi Automotive</t>
  </si>
  <si>
    <t>Musha</t>
  </si>
  <si>
    <t>Kaoru</t>
  </si>
  <si>
    <t>Studio Musha</t>
  </si>
  <si>
    <t>Yamane</t>
  </si>
  <si>
    <t>Eiko</t>
  </si>
  <si>
    <t>#2, #3, #4</t>
  </si>
  <si>
    <t>#15, #16, #17</t>
  </si>
  <si>
    <t>#4, #5, #8</t>
  </si>
  <si>
    <t>#9</t>
  </si>
  <si>
    <t>#10</t>
  </si>
  <si>
    <t>#9, #14</t>
  </si>
  <si>
    <t>#5, #13</t>
  </si>
  <si>
    <t>#2, Eagle #11</t>
  </si>
  <si>
    <t>#2</t>
  </si>
  <si>
    <t>#4</t>
  </si>
  <si>
    <t>#4, #9</t>
  </si>
  <si>
    <t>#11, #13, #17</t>
  </si>
  <si>
    <t>#8, #17</t>
  </si>
  <si>
    <t>Gross Avarage</t>
  </si>
  <si>
    <t>G/C point</t>
  </si>
  <si>
    <t>#3, #12</t>
  </si>
  <si>
    <t>Total</t>
  </si>
  <si>
    <t>6月度まで</t>
  </si>
  <si>
    <r>
      <rPr>
        <b/>
        <sz val="16"/>
        <rFont val="ＭＳ Ｐゴシック"/>
        <family val="3"/>
      </rPr>
      <t>ミシガン会</t>
    </r>
    <r>
      <rPr>
        <b/>
        <sz val="16"/>
        <rFont val="Arial"/>
        <family val="2"/>
      </rPr>
      <t xml:space="preserve"> 2013</t>
    </r>
    <r>
      <rPr>
        <b/>
        <sz val="16"/>
        <rFont val="ＭＳ Ｐゴシック"/>
        <family val="3"/>
      </rPr>
      <t>年　</t>
    </r>
    <r>
      <rPr>
        <b/>
        <sz val="16"/>
        <rFont val="Arial"/>
        <family val="2"/>
      </rPr>
      <t>8</t>
    </r>
    <r>
      <rPr>
        <b/>
        <sz val="16"/>
        <rFont val="ＭＳ Ｐゴシック"/>
        <family val="3"/>
      </rPr>
      <t>月度トーナメント　成績表　（</t>
    </r>
    <r>
      <rPr>
        <b/>
        <sz val="16"/>
        <rFont val="Arial"/>
        <family val="2"/>
      </rPr>
      <t>8-18-2013</t>
    </r>
    <r>
      <rPr>
        <b/>
        <sz val="16"/>
        <rFont val="ＭＳ Ｐゴシック"/>
        <family val="3"/>
      </rPr>
      <t>）</t>
    </r>
  </si>
  <si>
    <t>Triton International Services, LLC.</t>
  </si>
  <si>
    <t xml:space="preserve">Yamato Transport USA </t>
  </si>
  <si>
    <t>Meiden America, Inc.</t>
  </si>
  <si>
    <t>Tsukui</t>
  </si>
  <si>
    <t>U-Shin America, Inc</t>
  </si>
  <si>
    <t>Ito</t>
  </si>
  <si>
    <t>Kenji</t>
  </si>
  <si>
    <t>Nippon Express USA, Inc</t>
  </si>
  <si>
    <t>Suzuki</t>
  </si>
  <si>
    <t>Hirohide</t>
  </si>
  <si>
    <t>ESTIC</t>
  </si>
  <si>
    <t>NEW 2</t>
  </si>
  <si>
    <t>GUEST</t>
  </si>
  <si>
    <t>#8</t>
  </si>
  <si>
    <t>#4</t>
  </si>
  <si>
    <t>#6</t>
  </si>
  <si>
    <t>#1</t>
  </si>
  <si>
    <t>#5</t>
  </si>
  <si>
    <t>#3</t>
  </si>
  <si>
    <t>#7,11,12,14</t>
  </si>
  <si>
    <t>#7</t>
  </si>
  <si>
    <t>#3,17</t>
  </si>
  <si>
    <t>#2</t>
  </si>
  <si>
    <t>#10,13</t>
  </si>
  <si>
    <t>#1,5</t>
  </si>
  <si>
    <t>#13</t>
  </si>
  <si>
    <t>#15</t>
  </si>
  <si>
    <t>#14</t>
  </si>
  <si>
    <t>#12</t>
  </si>
  <si>
    <t>#17</t>
  </si>
  <si>
    <r>
      <t>7</t>
    </r>
    <r>
      <rPr>
        <sz val="12"/>
        <rFont val="ＭＳ Ｐゴシック"/>
        <family val="3"/>
      </rPr>
      <t>月度まで</t>
    </r>
  </si>
  <si>
    <r>
      <t>8</t>
    </r>
    <r>
      <rPr>
        <sz val="12"/>
        <rFont val="ＭＳ Ｐゴシック"/>
        <family val="3"/>
      </rPr>
      <t>月度</t>
    </r>
  </si>
  <si>
    <t>Satoru</t>
  </si>
  <si>
    <t>-</t>
  </si>
  <si>
    <t>Satoru</t>
  </si>
  <si>
    <t>GUEST</t>
  </si>
  <si>
    <r>
      <rPr>
        <b/>
        <sz val="16"/>
        <rFont val="ＭＳ Ｐゴシック"/>
        <family val="3"/>
      </rPr>
      <t>ミシガン会</t>
    </r>
    <r>
      <rPr>
        <b/>
        <sz val="16"/>
        <rFont val="Arial"/>
        <family val="2"/>
      </rPr>
      <t xml:space="preserve"> 2013</t>
    </r>
    <r>
      <rPr>
        <b/>
        <sz val="16"/>
        <rFont val="ＭＳ Ｐゴシック"/>
        <family val="3"/>
      </rPr>
      <t>年9月度トーナメント　成績表　（9</t>
    </r>
    <r>
      <rPr>
        <b/>
        <sz val="16"/>
        <rFont val="Arial"/>
        <family val="2"/>
      </rPr>
      <t>-21</t>
    </r>
    <r>
      <rPr>
        <b/>
        <sz val="16"/>
        <rFont val="Arial"/>
        <family val="2"/>
      </rPr>
      <t>-2013</t>
    </r>
    <r>
      <rPr>
        <b/>
        <sz val="16"/>
        <rFont val="ＭＳ Ｐゴシック"/>
        <family val="3"/>
      </rPr>
      <t>）</t>
    </r>
  </si>
  <si>
    <t xml:space="preserve"> </t>
  </si>
  <si>
    <t>#3, 6</t>
  </si>
  <si>
    <t xml:space="preserve">Takumi </t>
  </si>
  <si>
    <t>Mitsui Sumitomo Marine Management(USA),INC.</t>
  </si>
  <si>
    <t>Nari</t>
  </si>
  <si>
    <t>Mizusawa</t>
  </si>
  <si>
    <t>Hidemitsu</t>
  </si>
  <si>
    <t>Aisin World Corp of America</t>
  </si>
  <si>
    <t xml:space="preserve"> Hayashi</t>
  </si>
  <si>
    <t xml:space="preserve"> Yasuhiko</t>
  </si>
  <si>
    <t xml:space="preserve"> Yoshihiro</t>
  </si>
  <si>
    <t xml:space="preserve"> Consulate-General of Japan in Detroit</t>
  </si>
  <si>
    <t xml:space="preserve">Ray Law International, P.C. </t>
  </si>
  <si>
    <t>NEW 1</t>
  </si>
  <si>
    <t>Masumoto</t>
  </si>
  <si>
    <t>Yoshindo</t>
  </si>
  <si>
    <t>Freudenberg NOK General Partnership</t>
  </si>
  <si>
    <t>Tsukada</t>
  </si>
  <si>
    <t>Ushin America</t>
  </si>
  <si>
    <t>Konuma</t>
  </si>
  <si>
    <t>Kazuo</t>
  </si>
  <si>
    <t>ANA</t>
  </si>
  <si>
    <t>Takeda</t>
  </si>
  <si>
    <t>Yuki</t>
  </si>
  <si>
    <t>Kyodo Yushi USA Inc.</t>
  </si>
  <si>
    <t xml:space="preserve"> Ito</t>
  </si>
  <si>
    <t xml:space="preserve"> Kenji</t>
  </si>
  <si>
    <t>Yo</t>
  </si>
  <si>
    <r>
      <t>8</t>
    </r>
    <r>
      <rPr>
        <sz val="12"/>
        <rFont val="ＭＳ Ｐゴシック"/>
        <family val="3"/>
      </rPr>
      <t>月度まで</t>
    </r>
  </si>
  <si>
    <r>
      <t>9</t>
    </r>
    <r>
      <rPr>
        <sz val="12"/>
        <rFont val="ＭＳ Ｐゴシック"/>
        <family val="3"/>
      </rPr>
      <t>月度</t>
    </r>
  </si>
  <si>
    <t>Hankyu Hanshin Express (USA) Inc.</t>
  </si>
  <si>
    <t>Hirosawa USA</t>
  </si>
  <si>
    <t>#5, #6</t>
  </si>
  <si>
    <t>DuPont</t>
  </si>
  <si>
    <t>TBVC</t>
  </si>
  <si>
    <t>Ozaki</t>
  </si>
  <si>
    <t>Ikuro</t>
  </si>
  <si>
    <t>Jatco USA, Inc.</t>
  </si>
  <si>
    <t>Yoshiya</t>
  </si>
  <si>
    <t>Tsukahara</t>
  </si>
  <si>
    <t>Kei</t>
  </si>
  <si>
    <t>UBE America, Inc.</t>
  </si>
  <si>
    <t>ミシガン会 2013年10月度トーナメント　成績表　（10-13-2013）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</si>
</sst>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_ "/>
    <numFmt numFmtId="185" formatCode="General\-&quot;R&quot;"/>
    <numFmt numFmtId="186" formatCode="General\-&quot;W&quot;"/>
    <numFmt numFmtId="187" formatCode="#,##0;\-#,##0;&quot;-&quot;"/>
    <numFmt numFmtId="188" formatCode="0.000_)"/>
    <numFmt numFmtId="189" formatCode="#,##0.0_);[Red]\(#,##0.0\)"/>
    <numFmt numFmtId="190" formatCode="0.00_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Arial"/>
      <family val="2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2"/>
      <name val="ＭＳ Ｐゴシック"/>
      <family val="3"/>
    </font>
    <font>
      <sz val="10"/>
      <color indexed="8"/>
      <name val="Arial"/>
      <family val="2"/>
    </font>
    <font>
      <sz val="11"/>
      <name val="Tms Rmn"/>
      <family val="1"/>
    </font>
    <font>
      <sz val="11"/>
      <name val="ＭＳ ゴシック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Arial"/>
      <family val="2"/>
    </font>
    <font>
      <b/>
      <i/>
      <sz val="9"/>
      <color indexed="9"/>
      <name val="Arial"/>
      <family val="2"/>
    </font>
    <font>
      <u val="single"/>
      <sz val="7.5"/>
      <color indexed="12"/>
      <name val="Arial"/>
      <family val="2"/>
    </font>
    <font>
      <sz val="11"/>
      <name val="明朝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1"/>
      <color theme="0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0061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sz val="11"/>
      <color rgb="FF3F3F76"/>
      <name val="ＭＳ Ｐゴシック"/>
      <family val="3"/>
    </font>
    <font>
      <sz val="11"/>
      <color rgb="FFFA7D00"/>
      <name val="ＭＳ Ｐゴシック"/>
      <family val="3"/>
    </font>
    <font>
      <sz val="11"/>
      <color rgb="FF9C6500"/>
      <name val="ＭＳ Ｐゴシック"/>
      <family val="3"/>
    </font>
    <font>
      <b/>
      <sz val="11"/>
      <color rgb="FF3F3F3F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187" fontId="15" fillId="0" borderId="0" applyFill="0" applyBorder="0" applyAlignment="0">
      <protection/>
    </xf>
    <xf numFmtId="0" fontId="51" fillId="27" borderId="1" applyNumberFormat="0" applyAlignment="0" applyProtection="0"/>
    <xf numFmtId="0" fontId="52" fillId="28" borderId="2" applyNumberFormat="0" applyAlignment="0" applyProtection="0"/>
    <xf numFmtId="40" fontId="0" fillId="0" borderId="0" applyFont="0" applyFill="0" applyBorder="0" applyAlignment="0" applyProtection="0"/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9" fontId="17" fillId="29" borderId="0" applyFont="0" applyBorder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38" fontId="18" fillId="29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31" borderId="1" applyNumberFormat="0" applyAlignment="0" applyProtection="0"/>
    <xf numFmtId="10" fontId="18" fillId="32" borderId="8" applyNumberFormat="0" applyBorder="0" applyAlignment="0" applyProtection="0"/>
    <xf numFmtId="0" fontId="59" fillId="0" borderId="9" applyNumberFormat="0" applyFill="0" applyAlignment="0" applyProtection="0"/>
    <xf numFmtId="0" fontId="60" fillId="33" borderId="0" applyNumberFormat="0" applyBorder="0" applyAlignment="0" applyProtection="0"/>
    <xf numFmtId="37" fontId="20" fillId="0" borderId="0">
      <alignment/>
      <protection/>
    </xf>
    <xf numFmtId="190" fontId="21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61" fillId="27" borderId="11" applyNumberFormat="0" applyAlignment="0" applyProtection="0"/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3" fillId="0" borderId="12" applyFont="0" applyBorder="0" applyAlignment="0">
      <protection/>
    </xf>
    <xf numFmtId="0" fontId="62" fillId="0" borderId="0" applyNumberFormat="0" applyFill="0" applyBorder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1">
    <xf numFmtId="0" fontId="0" fillId="0" borderId="0" xfId="0" applyAlignment="1">
      <alignment/>
    </xf>
    <xf numFmtId="0" fontId="5" fillId="0" borderId="8" xfId="0" applyFont="1" applyBorder="1" applyAlignment="1">
      <alignment horizontal="center"/>
    </xf>
    <xf numFmtId="0" fontId="6" fillId="35" borderId="8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35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36" borderId="8" xfId="0" applyFont="1" applyFill="1" applyBorder="1" applyAlignment="1">
      <alignment horizontal="center" vertical="center"/>
    </xf>
    <xf numFmtId="0" fontId="5" fillId="36" borderId="8" xfId="0" applyFont="1" applyFill="1" applyBorder="1" applyAlignment="1">
      <alignment shrinkToFit="1"/>
    </xf>
    <xf numFmtId="0" fontId="5" fillId="36" borderId="8" xfId="0" applyFont="1" applyFill="1" applyBorder="1" applyAlignment="1">
      <alignment horizontal="center"/>
    </xf>
    <xf numFmtId="184" fontId="8" fillId="36" borderId="8" xfId="0" applyNumberFormat="1" applyFont="1" applyFill="1" applyBorder="1" applyAlignment="1">
      <alignment horizontal="center"/>
    </xf>
    <xf numFmtId="0" fontId="8" fillId="36" borderId="8" xfId="0" applyFont="1" applyFill="1" applyBorder="1" applyAlignment="1">
      <alignment horizontal="center"/>
    </xf>
    <xf numFmtId="0" fontId="6" fillId="36" borderId="8" xfId="0" applyFont="1" applyFill="1" applyBorder="1" applyAlignment="1">
      <alignment horizontal="center"/>
    </xf>
    <xf numFmtId="0" fontId="6" fillId="36" borderId="8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185" fontId="5" fillId="36" borderId="8" xfId="0" applyNumberFormat="1" applyFont="1" applyFill="1" applyBorder="1" applyAlignment="1">
      <alignment horizontal="center"/>
    </xf>
    <xf numFmtId="0" fontId="5" fillId="36" borderId="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36" borderId="8" xfId="0" applyFont="1" applyFill="1" applyBorder="1" applyAlignment="1">
      <alignment horizontal="center"/>
    </xf>
    <xf numFmtId="0" fontId="10" fillId="36" borderId="8" xfId="0" applyFont="1" applyFill="1" applyBorder="1" applyAlignment="1">
      <alignment horizontal="center"/>
    </xf>
    <xf numFmtId="0" fontId="11" fillId="36" borderId="8" xfId="0" applyFont="1" applyFill="1" applyBorder="1" applyAlignment="1">
      <alignment horizontal="center"/>
    </xf>
    <xf numFmtId="0" fontId="12" fillId="36" borderId="8" xfId="0" applyFont="1" applyFill="1" applyBorder="1" applyAlignment="1">
      <alignment horizontal="center"/>
    </xf>
    <xf numFmtId="0" fontId="12" fillId="36" borderId="8" xfId="0" applyFont="1" applyFill="1" applyBorder="1" applyAlignment="1">
      <alignment horizontal="center" vertical="center"/>
    </xf>
    <xf numFmtId="186" fontId="5" fillId="36" borderId="8" xfId="0" applyNumberFormat="1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13" fillId="36" borderId="8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10" fillId="0" borderId="8" xfId="0" applyFont="1" applyFill="1" applyBorder="1" applyAlignment="1">
      <alignment vertical="center" shrinkToFit="1"/>
    </xf>
    <xf numFmtId="0" fontId="10" fillId="36" borderId="8" xfId="0" applyFont="1" applyFill="1" applyBorder="1" applyAlignment="1">
      <alignment vertical="center" shrinkToFit="1"/>
    </xf>
    <xf numFmtId="0" fontId="5" fillId="36" borderId="8" xfId="0" applyFont="1" applyFill="1" applyBorder="1" applyAlignment="1">
      <alignment horizontal="center" vertical="center"/>
    </xf>
    <xf numFmtId="0" fontId="10" fillId="36" borderId="8" xfId="87" applyFont="1" applyFill="1" applyBorder="1" applyAlignment="1">
      <alignment horizontal="center" vertical="center" shrinkToFit="1"/>
      <protection/>
    </xf>
    <xf numFmtId="184" fontId="8" fillId="36" borderId="8" xfId="0" applyNumberFormat="1" applyFont="1" applyFill="1" applyBorder="1" applyAlignment="1">
      <alignment horizontal="center" vertical="center"/>
    </xf>
    <xf numFmtId="0" fontId="8" fillId="36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8" xfId="87" applyFont="1" applyFill="1" applyBorder="1" applyAlignment="1">
      <alignment horizontal="center" vertical="center" shrinkToFit="1"/>
      <protection/>
    </xf>
    <xf numFmtId="0" fontId="10" fillId="36" borderId="8" xfId="0" applyFont="1" applyFill="1" applyBorder="1" applyAlignment="1">
      <alignment horizontal="center" vertical="center"/>
    </xf>
    <xf numFmtId="0" fontId="10" fillId="36" borderId="8" xfId="0" applyFont="1" applyFill="1" applyBorder="1" applyAlignment="1">
      <alignment horizontal="center" vertical="center" shrinkToFit="1"/>
    </xf>
    <xf numFmtId="0" fontId="9" fillId="36" borderId="8" xfId="0" applyFont="1" applyFill="1" applyBorder="1" applyAlignment="1">
      <alignment horizontal="center" vertical="center"/>
    </xf>
    <xf numFmtId="0" fontId="13" fillId="36" borderId="8" xfId="0" applyFont="1" applyFill="1" applyBorder="1" applyAlignment="1">
      <alignment horizontal="center" vertical="center"/>
    </xf>
    <xf numFmtId="0" fontId="11" fillId="36" borderId="8" xfId="87" applyFont="1" applyFill="1" applyBorder="1" applyAlignment="1">
      <alignment horizontal="center" vertical="center" shrinkToFit="1"/>
      <protection/>
    </xf>
    <xf numFmtId="1" fontId="8" fillId="36" borderId="8" xfId="0" applyNumberFormat="1" applyFont="1" applyFill="1" applyBorder="1" applyAlignment="1">
      <alignment horizontal="center" vertical="center"/>
    </xf>
    <xf numFmtId="0" fontId="8" fillId="36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7" fillId="36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36" borderId="0" xfId="0" applyFont="1" applyFill="1" applyBorder="1" applyAlignment="1">
      <alignment vertical="center" shrinkToFit="1"/>
    </xf>
    <xf numFmtId="0" fontId="5" fillId="36" borderId="0" xfId="0" applyFont="1" applyFill="1" applyBorder="1" applyAlignment="1">
      <alignment horizontal="center"/>
    </xf>
    <xf numFmtId="0" fontId="11" fillId="36" borderId="0" xfId="87" applyFont="1" applyFill="1" applyBorder="1" applyAlignment="1">
      <alignment horizontal="center" vertical="center" shrinkToFit="1"/>
      <protection/>
    </xf>
    <xf numFmtId="0" fontId="7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8" fillId="36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10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shrinkToFit="1"/>
    </xf>
    <xf numFmtId="0" fontId="8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15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center"/>
    </xf>
    <xf numFmtId="0" fontId="5" fillId="36" borderId="8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8" xfId="0" applyFont="1" applyFill="1" applyBorder="1" applyAlignment="1">
      <alignment wrapText="1"/>
    </xf>
    <xf numFmtId="0" fontId="27" fillId="0" borderId="8" xfId="0" applyFont="1" applyFill="1" applyBorder="1" applyAlignment="1">
      <alignment/>
    </xf>
    <xf numFmtId="0" fontId="28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6" fillId="35" borderId="8" xfId="0" applyFont="1" applyFill="1" applyBorder="1" applyAlignment="1">
      <alignment/>
    </xf>
    <xf numFmtId="0" fontId="10" fillId="36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36" borderId="16" xfId="0" applyFont="1" applyFill="1" applyBorder="1" applyAlignment="1">
      <alignment vertical="center" shrinkToFit="1"/>
    </xf>
    <xf numFmtId="0" fontId="10" fillId="36" borderId="8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9" fillId="0" borderId="8" xfId="0" applyFont="1" applyFill="1" applyBorder="1" applyAlignment="1">
      <alignment/>
    </xf>
    <xf numFmtId="0" fontId="22" fillId="36" borderId="8" xfId="0" applyFont="1" applyFill="1" applyBorder="1" applyAlignment="1">
      <alignment/>
    </xf>
    <xf numFmtId="0" fontId="18" fillId="36" borderId="8" xfId="0" applyFont="1" applyFill="1" applyBorder="1" applyAlignment="1">
      <alignment/>
    </xf>
    <xf numFmtId="0" fontId="10" fillId="36" borderId="8" xfId="0" applyFont="1" applyFill="1" applyBorder="1" applyAlignment="1">
      <alignment/>
    </xf>
    <xf numFmtId="0" fontId="6" fillId="36" borderId="8" xfId="0" applyFont="1" applyFill="1" applyBorder="1" applyAlignment="1">
      <alignment/>
    </xf>
    <xf numFmtId="0" fontId="5" fillId="36" borderId="18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1" fillId="36" borderId="8" xfId="0" applyFont="1" applyFill="1" applyBorder="1" applyAlignment="1">
      <alignment horizontal="center" vertical="center"/>
    </xf>
    <xf numFmtId="0" fontId="65" fillId="36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35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0" fillId="0" borderId="0" xfId="0" applyFont="1" applyBorder="1" applyAlignment="1">
      <alignment horizontal="left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 - Style1" xfId="44"/>
    <cellStyle name="Comma  - Style2" xfId="45"/>
    <cellStyle name="Comma  - Style3" xfId="46"/>
    <cellStyle name="Comma  - Style4" xfId="47"/>
    <cellStyle name="Comma  - Style5" xfId="48"/>
    <cellStyle name="Comma  - Style6" xfId="49"/>
    <cellStyle name="Comma  - Style7" xfId="50"/>
    <cellStyle name="Comma  - Style8" xfId="51"/>
    <cellStyle name="Comma [0]" xfId="52"/>
    <cellStyle name="Currency" xfId="53"/>
    <cellStyle name="Currency [0]" xfId="54"/>
    <cellStyle name="custom" xfId="55"/>
    <cellStyle name="Explanatory Text" xfId="56"/>
    <cellStyle name="Good" xfId="57"/>
    <cellStyle name="Grey" xfId="58"/>
    <cellStyle name="Header1" xfId="59"/>
    <cellStyle name="Header2" xfId="60"/>
    <cellStyle name="Heading 1" xfId="61"/>
    <cellStyle name="Heading 2" xfId="62"/>
    <cellStyle name="Heading 3" xfId="63"/>
    <cellStyle name="Heading 4" xfId="64"/>
    <cellStyle name="Hyperlink_2011 Michigan Kai - Deposit Detail Master_LATEST" xfId="65"/>
    <cellStyle name="Input" xfId="66"/>
    <cellStyle name="Input [yellow]" xfId="67"/>
    <cellStyle name="Linked Cell" xfId="68"/>
    <cellStyle name="Neutral" xfId="69"/>
    <cellStyle name="no dec" xfId="70"/>
    <cellStyle name="Normal - Style1" xfId="71"/>
    <cellStyle name="Normal 2" xfId="72"/>
    <cellStyle name="Note" xfId="73"/>
    <cellStyle name="Output" xfId="74"/>
    <cellStyle name="Percent" xfId="75"/>
    <cellStyle name="Percent [2]" xfId="76"/>
    <cellStyle name="PIVOT" xfId="77"/>
    <cellStyle name="Title" xfId="78"/>
    <cellStyle name="Total" xfId="79"/>
    <cellStyle name="Warning Text" xfId="80"/>
    <cellStyle name="ハイパーリンク 2" xfId="81"/>
    <cellStyle name="標準 2" xfId="82"/>
    <cellStyle name="標準 3" xfId="83"/>
    <cellStyle name="標準 4" xfId="84"/>
    <cellStyle name="標準 5" xfId="85"/>
    <cellStyle name="標準 6" xfId="86"/>
    <cellStyle name="標準_2005Results&amp;HC_Pairing Apr06 R1" xfId="87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SYASHITU\TAKOU\P&#26377;&#24335;&#260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on1\YOhashi\Documents%20and%20Settings\YOhashi\My%20Documents\YODOC\ZFILE30817YDC\Presen0803\WINDOWS\TEMP\WINDOWS\TEMP\2001prespe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on1\YOhashi\Documents%20and%20Settings\YOhashi\My%20Documents\YODOC\ZFILE30817YDC\Presen0803\WINDOWS\TEMP\2000%20POSTSPE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on1\YOhashi\Documents%20and%20Settings\YOhashi\My%20Documents\YODOC\ZFILE30817YDC\Presen0803\Documents%20and%20Settings\DMiyayoshi\Local%20Settings\Temporary%20Internet%20Files\OLKD\Deta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on1\YOhashi\Documents%20and%20Settings\YOhashi\My%20Documents\YODOC\ZFILE30817YDC\Presen0803\P01-03\FIRM%20REVISED%2015%20Month%20SENT%202%202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inet\nas\COMMON\intranet\P99-\P99-1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0A10Z01"/>
      <sheetName val="C0B10Z01"/>
      <sheetName val="た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OWNLOAD"/>
    </sheetNames>
    <sheetDataSet>
      <sheetData sheetId="1">
        <row r="1">
          <cell r="A1" t="str">
            <v>31DK</v>
          </cell>
          <cell r="B1">
            <v>31</v>
          </cell>
          <cell r="C1" t="str">
            <v>DK</v>
          </cell>
          <cell r="D1">
            <v>14</v>
          </cell>
        </row>
        <row r="2">
          <cell r="A2" t="str">
            <v>31DN</v>
          </cell>
          <cell r="B2">
            <v>31</v>
          </cell>
          <cell r="C2" t="str">
            <v>DN</v>
          </cell>
          <cell r="D2">
            <v>222</v>
          </cell>
        </row>
        <row r="3">
          <cell r="A3" t="str">
            <v>31HC</v>
          </cell>
          <cell r="B3">
            <v>31</v>
          </cell>
          <cell r="C3" t="str">
            <v>HC</v>
          </cell>
          <cell r="D3">
            <v>43</v>
          </cell>
        </row>
        <row r="4">
          <cell r="A4" t="str">
            <v>31HD</v>
          </cell>
          <cell r="B4">
            <v>31</v>
          </cell>
          <cell r="C4" t="str">
            <v>HD</v>
          </cell>
          <cell r="D4">
            <v>220</v>
          </cell>
        </row>
        <row r="5">
          <cell r="A5" t="str">
            <v>31HL</v>
          </cell>
          <cell r="B5">
            <v>31</v>
          </cell>
          <cell r="C5" t="str">
            <v>HL</v>
          </cell>
          <cell r="D5">
            <v>81</v>
          </cell>
        </row>
        <row r="6">
          <cell r="A6" t="str">
            <v>31HY</v>
          </cell>
          <cell r="B6">
            <v>31</v>
          </cell>
          <cell r="C6" t="str">
            <v>HY</v>
          </cell>
          <cell r="D6">
            <v>99</v>
          </cell>
        </row>
        <row r="7">
          <cell r="A7" t="str">
            <v>31JC</v>
          </cell>
          <cell r="B7">
            <v>31</v>
          </cell>
          <cell r="C7" t="str">
            <v>JC</v>
          </cell>
          <cell r="D7">
            <v>59</v>
          </cell>
        </row>
        <row r="8">
          <cell r="A8" t="str">
            <v>31JD</v>
          </cell>
          <cell r="B8">
            <v>31</v>
          </cell>
          <cell r="C8" t="str">
            <v>JD</v>
          </cell>
          <cell r="D8">
            <v>149</v>
          </cell>
        </row>
        <row r="9">
          <cell r="A9" t="str">
            <v>31MV</v>
          </cell>
          <cell r="B9">
            <v>31</v>
          </cell>
          <cell r="C9" t="str">
            <v>MV</v>
          </cell>
          <cell r="D9">
            <v>1847</v>
          </cell>
        </row>
        <row r="10">
          <cell r="A10" t="str">
            <v>31PL</v>
          </cell>
          <cell r="B10">
            <v>31</v>
          </cell>
          <cell r="C10" t="str">
            <v>PL</v>
          </cell>
          <cell r="D10">
            <v>185</v>
          </cell>
        </row>
        <row r="11">
          <cell r="A11" t="str">
            <v>31RC</v>
          </cell>
          <cell r="B11">
            <v>31</v>
          </cell>
          <cell r="C11" t="str">
            <v>RC</v>
          </cell>
          <cell r="D11">
            <v>278</v>
          </cell>
        </row>
        <row r="12">
          <cell r="A12" t="str">
            <v>31RP</v>
          </cell>
          <cell r="B12">
            <v>31</v>
          </cell>
          <cell r="C12" t="str">
            <v>RP</v>
          </cell>
          <cell r="D12">
            <v>166</v>
          </cell>
        </row>
        <row r="13">
          <cell r="A13" t="str">
            <v>31RV</v>
          </cell>
          <cell r="B13">
            <v>31</v>
          </cell>
          <cell r="C13" t="str">
            <v>RV</v>
          </cell>
          <cell r="D13">
            <v>98</v>
          </cell>
        </row>
        <row r="14">
          <cell r="A14" t="str">
            <v>31RW</v>
          </cell>
          <cell r="B14">
            <v>31</v>
          </cell>
          <cell r="C14" t="str">
            <v>RW</v>
          </cell>
          <cell r="D14">
            <v>5</v>
          </cell>
        </row>
        <row r="15">
          <cell r="A15" t="str">
            <v>31SD</v>
          </cell>
          <cell r="B15">
            <v>31</v>
          </cell>
          <cell r="C15" t="str">
            <v>SD</v>
          </cell>
          <cell r="D15">
            <v>143</v>
          </cell>
        </row>
        <row r="16">
          <cell r="A16" t="str">
            <v>31TJ</v>
          </cell>
          <cell r="B16">
            <v>31</v>
          </cell>
          <cell r="C16" t="str">
            <v>TJ</v>
          </cell>
          <cell r="D16">
            <v>57</v>
          </cell>
        </row>
        <row r="17">
          <cell r="A17" t="str">
            <v>31WJ</v>
          </cell>
          <cell r="B17">
            <v>31</v>
          </cell>
          <cell r="C17" t="str">
            <v>WJ</v>
          </cell>
          <cell r="D17">
            <v>525</v>
          </cell>
        </row>
        <row r="18">
          <cell r="A18" t="str">
            <v>32</v>
          </cell>
          <cell r="B18">
            <v>32</v>
          </cell>
          <cell r="D18">
            <v>2</v>
          </cell>
        </row>
        <row r="19">
          <cell r="A19" t="str">
            <v>32DK</v>
          </cell>
          <cell r="B19">
            <v>32</v>
          </cell>
          <cell r="C19" t="str">
            <v>DK</v>
          </cell>
          <cell r="D19">
            <v>12</v>
          </cell>
        </row>
        <row r="20">
          <cell r="A20" t="str">
            <v>32DN</v>
          </cell>
          <cell r="B20">
            <v>32</v>
          </cell>
          <cell r="C20" t="str">
            <v>DN</v>
          </cell>
          <cell r="D20">
            <v>443</v>
          </cell>
        </row>
        <row r="21">
          <cell r="A21" t="str">
            <v>32DQ</v>
          </cell>
          <cell r="B21">
            <v>32</v>
          </cell>
          <cell r="C21" t="str">
            <v>DQ</v>
          </cell>
          <cell r="D21">
            <v>2</v>
          </cell>
        </row>
        <row r="22">
          <cell r="A22" t="str">
            <v>32HC</v>
          </cell>
          <cell r="B22">
            <v>32</v>
          </cell>
          <cell r="C22" t="str">
            <v>HC</v>
          </cell>
          <cell r="D22">
            <v>51</v>
          </cell>
        </row>
        <row r="23">
          <cell r="A23" t="str">
            <v>32HD</v>
          </cell>
          <cell r="B23">
            <v>32</v>
          </cell>
          <cell r="C23" t="str">
            <v>HD</v>
          </cell>
          <cell r="D23">
            <v>194</v>
          </cell>
        </row>
        <row r="24">
          <cell r="A24" t="str">
            <v>32HL</v>
          </cell>
          <cell r="B24">
            <v>32</v>
          </cell>
          <cell r="C24" t="str">
            <v>HL</v>
          </cell>
          <cell r="D24">
            <v>87</v>
          </cell>
        </row>
        <row r="25">
          <cell r="A25" t="str">
            <v>32HY</v>
          </cell>
          <cell r="B25">
            <v>32</v>
          </cell>
          <cell r="C25" t="str">
            <v>HY</v>
          </cell>
          <cell r="D25">
            <v>142</v>
          </cell>
        </row>
        <row r="26">
          <cell r="A26" t="str">
            <v>32JC</v>
          </cell>
          <cell r="B26">
            <v>32</v>
          </cell>
          <cell r="C26" t="str">
            <v>JC</v>
          </cell>
          <cell r="D26">
            <v>50</v>
          </cell>
        </row>
        <row r="27">
          <cell r="A27" t="str">
            <v>32JD</v>
          </cell>
          <cell r="B27">
            <v>32</v>
          </cell>
          <cell r="C27" t="str">
            <v>JD</v>
          </cell>
          <cell r="D27">
            <v>94</v>
          </cell>
        </row>
        <row r="28">
          <cell r="A28" t="str">
            <v>32MV</v>
          </cell>
          <cell r="B28">
            <v>32</v>
          </cell>
          <cell r="C28" t="str">
            <v>MV</v>
          </cell>
          <cell r="D28">
            <v>1759</v>
          </cell>
        </row>
        <row r="29">
          <cell r="A29" t="str">
            <v>32PL</v>
          </cell>
          <cell r="B29">
            <v>32</v>
          </cell>
          <cell r="C29" t="str">
            <v>PL</v>
          </cell>
          <cell r="D29">
            <v>153</v>
          </cell>
        </row>
        <row r="30">
          <cell r="A30" t="str">
            <v>32RC</v>
          </cell>
          <cell r="B30">
            <v>32</v>
          </cell>
          <cell r="C30" t="str">
            <v>RC</v>
          </cell>
          <cell r="D30">
            <v>171</v>
          </cell>
        </row>
        <row r="31">
          <cell r="A31" t="str">
            <v>32RP</v>
          </cell>
          <cell r="B31">
            <v>32</v>
          </cell>
          <cell r="C31" t="str">
            <v>RP</v>
          </cell>
          <cell r="D31">
            <v>34</v>
          </cell>
        </row>
        <row r="32">
          <cell r="A32" t="str">
            <v>32RV</v>
          </cell>
          <cell r="B32">
            <v>32</v>
          </cell>
          <cell r="C32" t="str">
            <v>RV</v>
          </cell>
          <cell r="D32">
            <v>97</v>
          </cell>
        </row>
        <row r="33">
          <cell r="A33" t="str">
            <v>32RW</v>
          </cell>
          <cell r="B33">
            <v>32</v>
          </cell>
          <cell r="C33" t="str">
            <v>RW</v>
          </cell>
          <cell r="D33">
            <v>5</v>
          </cell>
        </row>
        <row r="34">
          <cell r="A34" t="str">
            <v>32SD</v>
          </cell>
          <cell r="B34">
            <v>32</v>
          </cell>
          <cell r="C34" t="str">
            <v>SD</v>
          </cell>
          <cell r="D34">
            <v>88</v>
          </cell>
        </row>
        <row r="35">
          <cell r="A35" t="str">
            <v>32TJ</v>
          </cell>
          <cell r="B35">
            <v>32</v>
          </cell>
          <cell r="C35" t="str">
            <v>TJ</v>
          </cell>
          <cell r="D35">
            <v>45</v>
          </cell>
        </row>
        <row r="36">
          <cell r="A36" t="str">
            <v>32WJ</v>
          </cell>
          <cell r="B36">
            <v>32</v>
          </cell>
          <cell r="C36" t="str">
            <v>WJ</v>
          </cell>
          <cell r="D36">
            <v>1088</v>
          </cell>
        </row>
        <row r="37">
          <cell r="A37" t="str">
            <v>33DK</v>
          </cell>
          <cell r="B37">
            <v>33</v>
          </cell>
          <cell r="C37" t="str">
            <v>DK</v>
          </cell>
          <cell r="D37">
            <v>20</v>
          </cell>
        </row>
        <row r="38">
          <cell r="A38" t="str">
            <v>33DN</v>
          </cell>
          <cell r="B38">
            <v>33</v>
          </cell>
          <cell r="C38" t="str">
            <v>DN</v>
          </cell>
          <cell r="D38">
            <v>287</v>
          </cell>
        </row>
        <row r="39">
          <cell r="A39" t="str">
            <v>33DQ</v>
          </cell>
          <cell r="B39">
            <v>33</v>
          </cell>
          <cell r="C39" t="str">
            <v>DQ</v>
          </cell>
          <cell r="D39">
            <v>4</v>
          </cell>
        </row>
        <row r="40">
          <cell r="A40" t="str">
            <v>33HC</v>
          </cell>
          <cell r="B40">
            <v>33</v>
          </cell>
          <cell r="C40" t="str">
            <v>HC</v>
          </cell>
          <cell r="D40">
            <v>50</v>
          </cell>
        </row>
        <row r="41">
          <cell r="A41" t="str">
            <v>33HD</v>
          </cell>
          <cell r="B41">
            <v>33</v>
          </cell>
          <cell r="C41" t="str">
            <v>HD</v>
          </cell>
          <cell r="D41">
            <v>193</v>
          </cell>
        </row>
        <row r="42">
          <cell r="A42" t="str">
            <v>33HL</v>
          </cell>
          <cell r="B42">
            <v>33</v>
          </cell>
          <cell r="C42" t="str">
            <v>HL</v>
          </cell>
          <cell r="D42">
            <v>99</v>
          </cell>
        </row>
        <row r="43">
          <cell r="A43" t="str">
            <v>33HY</v>
          </cell>
          <cell r="B43">
            <v>33</v>
          </cell>
          <cell r="C43" t="str">
            <v>HY</v>
          </cell>
          <cell r="D43">
            <v>122</v>
          </cell>
        </row>
        <row r="44">
          <cell r="A44" t="str">
            <v>33JC</v>
          </cell>
          <cell r="B44">
            <v>33</v>
          </cell>
          <cell r="C44" t="str">
            <v>JC</v>
          </cell>
          <cell r="D44">
            <v>55</v>
          </cell>
        </row>
        <row r="45">
          <cell r="A45" t="str">
            <v>33JD</v>
          </cell>
          <cell r="B45">
            <v>33</v>
          </cell>
          <cell r="C45" t="str">
            <v>JD</v>
          </cell>
          <cell r="D45">
            <v>69</v>
          </cell>
        </row>
        <row r="46">
          <cell r="A46" t="str">
            <v>33MV</v>
          </cell>
          <cell r="B46">
            <v>33</v>
          </cell>
          <cell r="C46" t="str">
            <v>MV</v>
          </cell>
          <cell r="D46">
            <v>1370</v>
          </cell>
        </row>
        <row r="47">
          <cell r="A47" t="str">
            <v>33PL</v>
          </cell>
          <cell r="B47">
            <v>33</v>
          </cell>
          <cell r="C47" t="str">
            <v>PL</v>
          </cell>
          <cell r="D47">
            <v>2</v>
          </cell>
        </row>
        <row r="48">
          <cell r="A48" t="str">
            <v>33RC</v>
          </cell>
          <cell r="B48">
            <v>33</v>
          </cell>
          <cell r="C48" t="str">
            <v>RC</v>
          </cell>
          <cell r="D48">
            <v>220</v>
          </cell>
        </row>
        <row r="49">
          <cell r="A49" t="str">
            <v>33RP</v>
          </cell>
          <cell r="B49">
            <v>33</v>
          </cell>
          <cell r="C49" t="str">
            <v>RP</v>
          </cell>
          <cell r="D49">
            <v>93</v>
          </cell>
        </row>
        <row r="50">
          <cell r="A50" t="str">
            <v>33RV</v>
          </cell>
          <cell r="B50">
            <v>33</v>
          </cell>
          <cell r="C50" t="str">
            <v>RV</v>
          </cell>
          <cell r="D50">
            <v>37</v>
          </cell>
        </row>
        <row r="51">
          <cell r="A51" t="str">
            <v>33SD</v>
          </cell>
          <cell r="B51">
            <v>33</v>
          </cell>
          <cell r="C51" t="str">
            <v>SD</v>
          </cell>
          <cell r="D51">
            <v>93</v>
          </cell>
        </row>
        <row r="52">
          <cell r="A52" t="str">
            <v>33TJ</v>
          </cell>
          <cell r="B52">
            <v>33</v>
          </cell>
          <cell r="C52" t="str">
            <v>TJ</v>
          </cell>
          <cell r="D52">
            <v>50</v>
          </cell>
        </row>
        <row r="53">
          <cell r="A53" t="str">
            <v>33WJ</v>
          </cell>
          <cell r="B53">
            <v>33</v>
          </cell>
          <cell r="C53" t="str">
            <v>WJ</v>
          </cell>
          <cell r="D53">
            <v>461</v>
          </cell>
        </row>
        <row r="54">
          <cell r="A54" t="str">
            <v>35</v>
          </cell>
          <cell r="B54">
            <v>35</v>
          </cell>
          <cell r="D54">
            <v>2</v>
          </cell>
        </row>
        <row r="55">
          <cell r="A55" t="str">
            <v>35DK</v>
          </cell>
          <cell r="B55">
            <v>35</v>
          </cell>
          <cell r="C55" t="str">
            <v>DK</v>
          </cell>
          <cell r="D55">
            <v>35</v>
          </cell>
        </row>
        <row r="56">
          <cell r="A56" t="str">
            <v>35DN</v>
          </cell>
          <cell r="B56">
            <v>35</v>
          </cell>
          <cell r="C56" t="str">
            <v>DN</v>
          </cell>
          <cell r="D56">
            <v>257</v>
          </cell>
        </row>
        <row r="57">
          <cell r="A57" t="str">
            <v>35HC</v>
          </cell>
          <cell r="B57">
            <v>35</v>
          </cell>
          <cell r="C57" t="str">
            <v>HC</v>
          </cell>
          <cell r="D57">
            <v>39</v>
          </cell>
        </row>
        <row r="58">
          <cell r="A58" t="str">
            <v>35HD</v>
          </cell>
          <cell r="B58">
            <v>35</v>
          </cell>
          <cell r="C58" t="str">
            <v>HD</v>
          </cell>
          <cell r="D58">
            <v>193</v>
          </cell>
        </row>
        <row r="59">
          <cell r="A59" t="str">
            <v>35HL</v>
          </cell>
          <cell r="B59">
            <v>35</v>
          </cell>
          <cell r="C59" t="str">
            <v>HL</v>
          </cell>
          <cell r="D59">
            <v>82</v>
          </cell>
        </row>
        <row r="60">
          <cell r="A60" t="str">
            <v>35HY</v>
          </cell>
          <cell r="B60">
            <v>35</v>
          </cell>
          <cell r="C60" t="str">
            <v>HY</v>
          </cell>
          <cell r="D60">
            <v>97</v>
          </cell>
        </row>
        <row r="61">
          <cell r="A61" t="str">
            <v>35JD</v>
          </cell>
          <cell r="B61">
            <v>35</v>
          </cell>
          <cell r="C61" t="str">
            <v>JD</v>
          </cell>
          <cell r="D61">
            <v>156</v>
          </cell>
        </row>
        <row r="62">
          <cell r="A62" t="str">
            <v>35MV</v>
          </cell>
          <cell r="B62">
            <v>35</v>
          </cell>
          <cell r="C62" t="str">
            <v>MV</v>
          </cell>
          <cell r="D62">
            <v>1555</v>
          </cell>
        </row>
        <row r="63">
          <cell r="A63" t="str">
            <v>35PL</v>
          </cell>
          <cell r="B63">
            <v>35</v>
          </cell>
          <cell r="C63" t="str">
            <v>PL</v>
          </cell>
          <cell r="D63">
            <v>230</v>
          </cell>
        </row>
        <row r="64">
          <cell r="A64" t="str">
            <v>35RC</v>
          </cell>
          <cell r="B64">
            <v>35</v>
          </cell>
          <cell r="C64" t="str">
            <v>RC</v>
          </cell>
          <cell r="D64">
            <v>311</v>
          </cell>
        </row>
        <row r="65">
          <cell r="A65" t="str">
            <v>35RP</v>
          </cell>
          <cell r="B65">
            <v>35</v>
          </cell>
          <cell r="C65" t="str">
            <v>RP</v>
          </cell>
          <cell r="D65">
            <v>134</v>
          </cell>
        </row>
        <row r="66">
          <cell r="A66" t="str">
            <v>35RV</v>
          </cell>
          <cell r="B66">
            <v>35</v>
          </cell>
          <cell r="C66" t="str">
            <v>RV</v>
          </cell>
          <cell r="D66">
            <v>61</v>
          </cell>
        </row>
        <row r="67">
          <cell r="A67" t="str">
            <v>35RW</v>
          </cell>
          <cell r="B67">
            <v>35</v>
          </cell>
          <cell r="C67" t="str">
            <v>RW</v>
          </cell>
          <cell r="D67">
            <v>5</v>
          </cell>
        </row>
        <row r="68">
          <cell r="A68" t="str">
            <v>35SD</v>
          </cell>
          <cell r="B68">
            <v>35</v>
          </cell>
          <cell r="C68" t="str">
            <v>SD</v>
          </cell>
          <cell r="D68">
            <v>150</v>
          </cell>
        </row>
        <row r="69">
          <cell r="A69" t="str">
            <v>35TJ</v>
          </cell>
          <cell r="B69">
            <v>35</v>
          </cell>
          <cell r="C69" t="str">
            <v>TJ</v>
          </cell>
          <cell r="D69">
            <v>59</v>
          </cell>
        </row>
        <row r="70">
          <cell r="A70" t="str">
            <v>35WJ</v>
          </cell>
          <cell r="B70">
            <v>35</v>
          </cell>
          <cell r="C70" t="str">
            <v>WJ</v>
          </cell>
          <cell r="D70">
            <v>419</v>
          </cell>
        </row>
        <row r="71">
          <cell r="A71" t="str">
            <v>41</v>
          </cell>
          <cell r="B71">
            <v>41</v>
          </cell>
          <cell r="D71">
            <v>1</v>
          </cell>
        </row>
        <row r="72">
          <cell r="A72" t="str">
            <v>41DK</v>
          </cell>
          <cell r="B72">
            <v>41</v>
          </cell>
          <cell r="C72" t="str">
            <v>DK</v>
          </cell>
          <cell r="D72">
            <v>41</v>
          </cell>
        </row>
        <row r="73">
          <cell r="A73" t="str">
            <v>41DN</v>
          </cell>
          <cell r="B73">
            <v>41</v>
          </cell>
          <cell r="C73" t="str">
            <v>DN</v>
          </cell>
          <cell r="D73">
            <v>248</v>
          </cell>
        </row>
        <row r="74">
          <cell r="A74" t="str">
            <v>41DQ</v>
          </cell>
          <cell r="B74">
            <v>41</v>
          </cell>
          <cell r="C74" t="str">
            <v>DQ</v>
          </cell>
          <cell r="D74">
            <v>23</v>
          </cell>
        </row>
        <row r="75">
          <cell r="A75" t="str">
            <v>41HC</v>
          </cell>
          <cell r="B75">
            <v>41</v>
          </cell>
          <cell r="C75" t="str">
            <v>HC</v>
          </cell>
          <cell r="D75">
            <v>32</v>
          </cell>
        </row>
        <row r="76">
          <cell r="A76" t="str">
            <v>41HD</v>
          </cell>
          <cell r="B76">
            <v>41</v>
          </cell>
          <cell r="C76" t="str">
            <v>HD</v>
          </cell>
          <cell r="D76">
            <v>109</v>
          </cell>
        </row>
        <row r="77">
          <cell r="A77" t="str">
            <v>41HL</v>
          </cell>
          <cell r="B77">
            <v>41</v>
          </cell>
          <cell r="C77" t="str">
            <v>HL</v>
          </cell>
          <cell r="D77">
            <v>42</v>
          </cell>
        </row>
        <row r="78">
          <cell r="A78" t="str">
            <v>41HY</v>
          </cell>
          <cell r="B78">
            <v>41</v>
          </cell>
          <cell r="C78" t="str">
            <v>HY</v>
          </cell>
          <cell r="D78">
            <v>57</v>
          </cell>
        </row>
        <row r="79">
          <cell r="A79" t="str">
            <v>41JC</v>
          </cell>
          <cell r="B79">
            <v>41</v>
          </cell>
          <cell r="C79" t="str">
            <v>JC</v>
          </cell>
          <cell r="D79">
            <v>54</v>
          </cell>
        </row>
        <row r="80">
          <cell r="A80" t="str">
            <v>41JD</v>
          </cell>
          <cell r="B80">
            <v>41</v>
          </cell>
          <cell r="C80" t="str">
            <v>JD</v>
          </cell>
          <cell r="D80">
            <v>165</v>
          </cell>
        </row>
        <row r="81">
          <cell r="A81" t="str">
            <v>41MV</v>
          </cell>
          <cell r="B81">
            <v>41</v>
          </cell>
          <cell r="C81" t="str">
            <v>MV</v>
          </cell>
          <cell r="D81">
            <v>902</v>
          </cell>
        </row>
        <row r="82">
          <cell r="A82" t="str">
            <v>41PL</v>
          </cell>
          <cell r="B82">
            <v>41</v>
          </cell>
          <cell r="C82" t="str">
            <v>PL</v>
          </cell>
          <cell r="D82">
            <v>129</v>
          </cell>
        </row>
        <row r="83">
          <cell r="A83" t="str">
            <v>41RC</v>
          </cell>
          <cell r="B83">
            <v>41</v>
          </cell>
          <cell r="C83" t="str">
            <v>RC</v>
          </cell>
          <cell r="D83">
            <v>292</v>
          </cell>
        </row>
        <row r="84">
          <cell r="A84" t="str">
            <v>41RP</v>
          </cell>
          <cell r="B84">
            <v>41</v>
          </cell>
          <cell r="C84" t="str">
            <v>RP</v>
          </cell>
          <cell r="D84">
            <v>153</v>
          </cell>
        </row>
        <row r="85">
          <cell r="A85" t="str">
            <v>41RV</v>
          </cell>
          <cell r="B85">
            <v>41</v>
          </cell>
          <cell r="C85" t="str">
            <v>RV</v>
          </cell>
          <cell r="D85">
            <v>11</v>
          </cell>
        </row>
        <row r="86">
          <cell r="A86" t="str">
            <v>41SD</v>
          </cell>
          <cell r="B86">
            <v>41</v>
          </cell>
          <cell r="C86" t="str">
            <v>SD</v>
          </cell>
          <cell r="D86">
            <v>163</v>
          </cell>
        </row>
        <row r="87">
          <cell r="A87" t="str">
            <v>41TJ</v>
          </cell>
          <cell r="B87">
            <v>41</v>
          </cell>
          <cell r="C87" t="str">
            <v>TJ</v>
          </cell>
          <cell r="D87">
            <v>56</v>
          </cell>
        </row>
        <row r="88">
          <cell r="A88" t="str">
            <v>41WJ</v>
          </cell>
          <cell r="B88">
            <v>41</v>
          </cell>
          <cell r="C88" t="str">
            <v>WJ</v>
          </cell>
          <cell r="D88">
            <v>324</v>
          </cell>
        </row>
        <row r="89">
          <cell r="A89" t="str">
            <v>42</v>
          </cell>
          <cell r="B89">
            <v>42</v>
          </cell>
          <cell r="D89">
            <v>1</v>
          </cell>
        </row>
        <row r="90">
          <cell r="A90" t="str">
            <v>42DK</v>
          </cell>
          <cell r="B90">
            <v>42</v>
          </cell>
          <cell r="C90" t="str">
            <v>DK</v>
          </cell>
          <cell r="D90">
            <v>120</v>
          </cell>
        </row>
        <row r="91">
          <cell r="A91" t="str">
            <v>42DN</v>
          </cell>
          <cell r="B91">
            <v>42</v>
          </cell>
          <cell r="C91" t="str">
            <v>DN</v>
          </cell>
          <cell r="D91">
            <v>306</v>
          </cell>
        </row>
        <row r="92">
          <cell r="A92" t="str">
            <v>42DQ</v>
          </cell>
          <cell r="B92">
            <v>42</v>
          </cell>
          <cell r="C92" t="str">
            <v>DQ</v>
          </cell>
          <cell r="D92">
            <v>25</v>
          </cell>
        </row>
        <row r="93">
          <cell r="A93" t="str">
            <v>42HC</v>
          </cell>
          <cell r="B93">
            <v>42</v>
          </cell>
          <cell r="C93" t="str">
            <v>HC</v>
          </cell>
          <cell r="D93">
            <v>73</v>
          </cell>
        </row>
        <row r="94">
          <cell r="A94" t="str">
            <v>42HD</v>
          </cell>
          <cell r="B94">
            <v>42</v>
          </cell>
          <cell r="C94" t="str">
            <v>HD</v>
          </cell>
          <cell r="D94">
            <v>207</v>
          </cell>
        </row>
        <row r="95">
          <cell r="A95" t="str">
            <v>42HL</v>
          </cell>
          <cell r="B95">
            <v>42</v>
          </cell>
          <cell r="C95" t="str">
            <v>HL</v>
          </cell>
          <cell r="D95">
            <v>160</v>
          </cell>
        </row>
        <row r="96">
          <cell r="A96" t="str">
            <v>42HY</v>
          </cell>
          <cell r="B96">
            <v>42</v>
          </cell>
          <cell r="C96" t="str">
            <v>HY</v>
          </cell>
          <cell r="D96">
            <v>106</v>
          </cell>
        </row>
        <row r="97">
          <cell r="A97" t="str">
            <v>42JC</v>
          </cell>
          <cell r="B97">
            <v>42</v>
          </cell>
          <cell r="C97" t="str">
            <v>JC</v>
          </cell>
          <cell r="D97">
            <v>68</v>
          </cell>
        </row>
        <row r="98">
          <cell r="A98" t="str">
            <v>42JD</v>
          </cell>
          <cell r="B98">
            <v>42</v>
          </cell>
          <cell r="C98" t="str">
            <v>JD</v>
          </cell>
          <cell r="D98">
            <v>151</v>
          </cell>
        </row>
        <row r="99">
          <cell r="A99" t="str">
            <v>42MV</v>
          </cell>
          <cell r="B99">
            <v>42</v>
          </cell>
          <cell r="C99" t="str">
            <v>MV</v>
          </cell>
          <cell r="D99">
            <v>1436</v>
          </cell>
        </row>
        <row r="100">
          <cell r="A100" t="str">
            <v>42PL</v>
          </cell>
          <cell r="B100">
            <v>42</v>
          </cell>
          <cell r="C100" t="str">
            <v>PL</v>
          </cell>
          <cell r="D100">
            <v>140</v>
          </cell>
        </row>
        <row r="101">
          <cell r="A101" t="str">
            <v>42PT</v>
          </cell>
          <cell r="B101">
            <v>42</v>
          </cell>
          <cell r="C101" t="str">
            <v>PT</v>
          </cell>
          <cell r="D101">
            <v>1</v>
          </cell>
        </row>
        <row r="102">
          <cell r="A102" t="str">
            <v>42RC</v>
          </cell>
          <cell r="B102">
            <v>42</v>
          </cell>
          <cell r="C102" t="str">
            <v>RC</v>
          </cell>
          <cell r="D102">
            <v>301</v>
          </cell>
        </row>
        <row r="103">
          <cell r="A103" t="str">
            <v>42RP</v>
          </cell>
          <cell r="B103">
            <v>42</v>
          </cell>
          <cell r="C103" t="str">
            <v>RP</v>
          </cell>
          <cell r="D103">
            <v>183</v>
          </cell>
        </row>
        <row r="104">
          <cell r="A104" t="str">
            <v>42RV</v>
          </cell>
          <cell r="B104">
            <v>42</v>
          </cell>
          <cell r="C104" t="str">
            <v>RV</v>
          </cell>
          <cell r="D104">
            <v>34</v>
          </cell>
        </row>
        <row r="105">
          <cell r="A105" t="str">
            <v>42SD</v>
          </cell>
          <cell r="B105">
            <v>42</v>
          </cell>
          <cell r="C105" t="str">
            <v>SD</v>
          </cell>
          <cell r="D105">
            <v>147</v>
          </cell>
        </row>
        <row r="106">
          <cell r="A106" t="str">
            <v>42TJ</v>
          </cell>
          <cell r="B106">
            <v>42</v>
          </cell>
          <cell r="C106" t="str">
            <v>TJ</v>
          </cell>
          <cell r="D106">
            <v>51</v>
          </cell>
        </row>
        <row r="107">
          <cell r="A107" t="str">
            <v>42WJ</v>
          </cell>
          <cell r="B107">
            <v>42</v>
          </cell>
          <cell r="C107" t="str">
            <v>WJ</v>
          </cell>
          <cell r="D107">
            <v>753</v>
          </cell>
        </row>
        <row r="108">
          <cell r="A108" t="str">
            <v>43</v>
          </cell>
          <cell r="B108">
            <v>43</v>
          </cell>
          <cell r="D108">
            <v>2</v>
          </cell>
        </row>
        <row r="109">
          <cell r="A109" t="str">
            <v>43DK</v>
          </cell>
          <cell r="B109">
            <v>43</v>
          </cell>
          <cell r="C109" t="str">
            <v>DK</v>
          </cell>
          <cell r="D109">
            <v>7</v>
          </cell>
        </row>
        <row r="110">
          <cell r="A110" t="str">
            <v>43DN</v>
          </cell>
          <cell r="B110">
            <v>43</v>
          </cell>
          <cell r="C110" t="str">
            <v>DN</v>
          </cell>
          <cell r="D110">
            <v>181</v>
          </cell>
        </row>
        <row r="111">
          <cell r="A111" t="str">
            <v>43DQ</v>
          </cell>
          <cell r="B111">
            <v>43</v>
          </cell>
          <cell r="C111" t="str">
            <v>DQ</v>
          </cell>
          <cell r="D111">
            <v>2</v>
          </cell>
        </row>
        <row r="112">
          <cell r="A112" t="str">
            <v>43HD</v>
          </cell>
          <cell r="B112">
            <v>43</v>
          </cell>
          <cell r="C112" t="str">
            <v>HD</v>
          </cell>
          <cell r="D112">
            <v>155</v>
          </cell>
        </row>
        <row r="113">
          <cell r="A113" t="str">
            <v>43HY</v>
          </cell>
          <cell r="B113">
            <v>43</v>
          </cell>
          <cell r="C113" t="str">
            <v>HY</v>
          </cell>
          <cell r="D113">
            <v>76</v>
          </cell>
        </row>
        <row r="114">
          <cell r="A114" t="str">
            <v>43JC</v>
          </cell>
          <cell r="B114">
            <v>43</v>
          </cell>
          <cell r="C114" t="str">
            <v>JC</v>
          </cell>
          <cell r="D114">
            <v>64</v>
          </cell>
        </row>
        <row r="115">
          <cell r="A115" t="str">
            <v>43JD</v>
          </cell>
          <cell r="B115">
            <v>43</v>
          </cell>
          <cell r="C115" t="str">
            <v>JD</v>
          </cell>
          <cell r="D115">
            <v>133</v>
          </cell>
        </row>
        <row r="116">
          <cell r="A116" t="str">
            <v>43MV</v>
          </cell>
          <cell r="B116">
            <v>43</v>
          </cell>
          <cell r="C116" t="str">
            <v>MV</v>
          </cell>
          <cell r="D116">
            <v>930</v>
          </cell>
        </row>
        <row r="117">
          <cell r="A117" t="str">
            <v>43PT</v>
          </cell>
          <cell r="B117">
            <v>43</v>
          </cell>
          <cell r="C117" t="str">
            <v>PT</v>
          </cell>
          <cell r="D117">
            <v>1</v>
          </cell>
        </row>
        <row r="118">
          <cell r="A118" t="str">
            <v>43RC</v>
          </cell>
          <cell r="B118">
            <v>43</v>
          </cell>
          <cell r="C118" t="str">
            <v>RC</v>
          </cell>
          <cell r="D118">
            <v>131</v>
          </cell>
        </row>
        <row r="119">
          <cell r="A119" t="str">
            <v>43RP</v>
          </cell>
          <cell r="B119">
            <v>43</v>
          </cell>
          <cell r="C119" t="str">
            <v>RP</v>
          </cell>
          <cell r="D119">
            <v>123</v>
          </cell>
        </row>
        <row r="120">
          <cell r="A120" t="str">
            <v>43RV</v>
          </cell>
          <cell r="B120">
            <v>43</v>
          </cell>
          <cell r="C120" t="str">
            <v>RV</v>
          </cell>
          <cell r="D120">
            <v>15</v>
          </cell>
        </row>
        <row r="121">
          <cell r="A121" t="str">
            <v>43SD</v>
          </cell>
          <cell r="B121">
            <v>43</v>
          </cell>
          <cell r="C121" t="str">
            <v>SD</v>
          </cell>
          <cell r="D121">
            <v>123</v>
          </cell>
        </row>
        <row r="122">
          <cell r="A122" t="str">
            <v>43TJ</v>
          </cell>
          <cell r="B122">
            <v>43</v>
          </cell>
          <cell r="C122" t="str">
            <v>TJ</v>
          </cell>
          <cell r="D122">
            <v>50</v>
          </cell>
        </row>
        <row r="123">
          <cell r="A123" t="str">
            <v>43WJ</v>
          </cell>
          <cell r="B123">
            <v>43</v>
          </cell>
          <cell r="C123" t="str">
            <v>WJ</v>
          </cell>
          <cell r="D123">
            <v>344</v>
          </cell>
        </row>
        <row r="124">
          <cell r="A124" t="str">
            <v>44</v>
          </cell>
          <cell r="B124">
            <v>44</v>
          </cell>
          <cell r="D124">
            <v>2</v>
          </cell>
        </row>
        <row r="125">
          <cell r="A125" t="str">
            <v>44DK</v>
          </cell>
          <cell r="B125">
            <v>44</v>
          </cell>
          <cell r="C125" t="str">
            <v>DK</v>
          </cell>
          <cell r="D125">
            <v>8</v>
          </cell>
        </row>
        <row r="126">
          <cell r="A126" t="str">
            <v>44DN</v>
          </cell>
          <cell r="B126">
            <v>44</v>
          </cell>
          <cell r="C126" t="str">
            <v>DN</v>
          </cell>
          <cell r="D126">
            <v>92</v>
          </cell>
        </row>
        <row r="127">
          <cell r="A127" t="str">
            <v>44HC</v>
          </cell>
          <cell r="B127">
            <v>44</v>
          </cell>
          <cell r="C127" t="str">
            <v>HC</v>
          </cell>
          <cell r="D127">
            <v>32</v>
          </cell>
        </row>
        <row r="128">
          <cell r="A128" t="str">
            <v>44HD</v>
          </cell>
          <cell r="B128">
            <v>44</v>
          </cell>
          <cell r="C128" t="str">
            <v>HD</v>
          </cell>
          <cell r="D128">
            <v>147</v>
          </cell>
        </row>
        <row r="129">
          <cell r="A129" t="str">
            <v>44HL</v>
          </cell>
          <cell r="B129">
            <v>44</v>
          </cell>
          <cell r="C129" t="str">
            <v>HL</v>
          </cell>
          <cell r="D129">
            <v>64</v>
          </cell>
        </row>
        <row r="130">
          <cell r="A130" t="str">
            <v>44HY</v>
          </cell>
          <cell r="B130">
            <v>44</v>
          </cell>
          <cell r="C130" t="str">
            <v>HY</v>
          </cell>
          <cell r="D130">
            <v>44</v>
          </cell>
        </row>
        <row r="131">
          <cell r="A131" t="str">
            <v>44JC</v>
          </cell>
          <cell r="B131">
            <v>44</v>
          </cell>
          <cell r="C131" t="str">
            <v>JC</v>
          </cell>
          <cell r="D131">
            <v>42</v>
          </cell>
        </row>
        <row r="132">
          <cell r="A132" t="str">
            <v>44JD</v>
          </cell>
          <cell r="B132">
            <v>44</v>
          </cell>
          <cell r="C132" t="str">
            <v>JD</v>
          </cell>
          <cell r="D132">
            <v>111</v>
          </cell>
        </row>
        <row r="133">
          <cell r="A133" t="str">
            <v>44MV</v>
          </cell>
          <cell r="B133">
            <v>44</v>
          </cell>
          <cell r="C133" t="str">
            <v>MV</v>
          </cell>
          <cell r="D133">
            <v>881</v>
          </cell>
        </row>
        <row r="134">
          <cell r="A134" t="str">
            <v>44PL</v>
          </cell>
          <cell r="B134">
            <v>44</v>
          </cell>
          <cell r="C134" t="str">
            <v>PL</v>
          </cell>
          <cell r="D134">
            <v>135</v>
          </cell>
        </row>
        <row r="135">
          <cell r="A135" t="str">
            <v>44RC</v>
          </cell>
          <cell r="B135">
            <v>44</v>
          </cell>
          <cell r="C135" t="str">
            <v>RC</v>
          </cell>
          <cell r="D135">
            <v>139</v>
          </cell>
        </row>
        <row r="136">
          <cell r="A136" t="str">
            <v>44RP</v>
          </cell>
          <cell r="B136">
            <v>44</v>
          </cell>
          <cell r="C136" t="str">
            <v>RP</v>
          </cell>
          <cell r="D136">
            <v>127</v>
          </cell>
        </row>
        <row r="137">
          <cell r="A137" t="str">
            <v>44RV</v>
          </cell>
          <cell r="B137">
            <v>44</v>
          </cell>
          <cell r="C137" t="str">
            <v>RV</v>
          </cell>
          <cell r="D137">
            <v>27</v>
          </cell>
        </row>
        <row r="138">
          <cell r="A138" t="str">
            <v>44SD</v>
          </cell>
          <cell r="B138">
            <v>44</v>
          </cell>
          <cell r="C138" t="str">
            <v>SD</v>
          </cell>
          <cell r="D138">
            <v>104</v>
          </cell>
        </row>
        <row r="139">
          <cell r="A139" t="str">
            <v>44TJ</v>
          </cell>
          <cell r="B139">
            <v>44</v>
          </cell>
          <cell r="C139" t="str">
            <v>TJ</v>
          </cell>
          <cell r="D139">
            <v>19</v>
          </cell>
        </row>
        <row r="140">
          <cell r="A140" t="str">
            <v>44WJ</v>
          </cell>
          <cell r="B140">
            <v>44</v>
          </cell>
          <cell r="C140" t="str">
            <v>WJ</v>
          </cell>
          <cell r="D140">
            <v>242</v>
          </cell>
        </row>
        <row r="141">
          <cell r="A141" t="str">
            <v>51</v>
          </cell>
          <cell r="B141">
            <v>51</v>
          </cell>
          <cell r="D141">
            <v>1</v>
          </cell>
        </row>
        <row r="142">
          <cell r="A142" t="str">
            <v>51DN</v>
          </cell>
          <cell r="B142">
            <v>51</v>
          </cell>
          <cell r="C142" t="str">
            <v>DN</v>
          </cell>
          <cell r="D142">
            <v>379</v>
          </cell>
        </row>
        <row r="143">
          <cell r="A143" t="str">
            <v>51HC</v>
          </cell>
          <cell r="B143">
            <v>51</v>
          </cell>
          <cell r="C143" t="str">
            <v>HC</v>
          </cell>
          <cell r="D143">
            <v>32</v>
          </cell>
        </row>
        <row r="144">
          <cell r="A144" t="str">
            <v>51HD</v>
          </cell>
          <cell r="B144">
            <v>51</v>
          </cell>
          <cell r="C144" t="str">
            <v>HD</v>
          </cell>
          <cell r="D144">
            <v>200</v>
          </cell>
        </row>
        <row r="145">
          <cell r="A145" t="str">
            <v>51HL</v>
          </cell>
          <cell r="B145">
            <v>51</v>
          </cell>
          <cell r="C145" t="str">
            <v>HL</v>
          </cell>
          <cell r="D145">
            <v>49</v>
          </cell>
        </row>
        <row r="146">
          <cell r="A146" t="str">
            <v>51HY</v>
          </cell>
          <cell r="B146">
            <v>51</v>
          </cell>
          <cell r="C146" t="str">
            <v>HY</v>
          </cell>
          <cell r="D146">
            <v>54</v>
          </cell>
        </row>
        <row r="147">
          <cell r="A147" t="str">
            <v>51JC</v>
          </cell>
          <cell r="B147">
            <v>51</v>
          </cell>
          <cell r="C147" t="str">
            <v>JC</v>
          </cell>
          <cell r="D147">
            <v>53</v>
          </cell>
        </row>
        <row r="148">
          <cell r="A148" t="str">
            <v>51JD</v>
          </cell>
          <cell r="B148">
            <v>51</v>
          </cell>
          <cell r="C148" t="str">
            <v>JD</v>
          </cell>
          <cell r="D148">
            <v>139</v>
          </cell>
        </row>
        <row r="149">
          <cell r="A149" t="str">
            <v>51MV</v>
          </cell>
          <cell r="B149">
            <v>51</v>
          </cell>
          <cell r="C149" t="str">
            <v>MV</v>
          </cell>
          <cell r="D149">
            <v>1447</v>
          </cell>
        </row>
        <row r="150">
          <cell r="A150" t="str">
            <v>51PT</v>
          </cell>
          <cell r="B150">
            <v>51</v>
          </cell>
          <cell r="C150" t="str">
            <v>PT</v>
          </cell>
          <cell r="D150">
            <v>1</v>
          </cell>
        </row>
        <row r="151">
          <cell r="A151" t="str">
            <v>51RC</v>
          </cell>
          <cell r="B151">
            <v>51</v>
          </cell>
          <cell r="C151" t="str">
            <v>RC</v>
          </cell>
          <cell r="D151">
            <v>235</v>
          </cell>
        </row>
        <row r="152">
          <cell r="A152" t="str">
            <v>51RP</v>
          </cell>
          <cell r="B152">
            <v>51</v>
          </cell>
          <cell r="C152" t="str">
            <v>RP</v>
          </cell>
          <cell r="D152">
            <v>98</v>
          </cell>
        </row>
        <row r="153">
          <cell r="A153" t="str">
            <v>51RV</v>
          </cell>
          <cell r="B153">
            <v>51</v>
          </cell>
          <cell r="C153" t="str">
            <v>RV</v>
          </cell>
          <cell r="D153">
            <v>26</v>
          </cell>
        </row>
        <row r="154">
          <cell r="A154" t="str">
            <v>51SD</v>
          </cell>
          <cell r="B154">
            <v>51</v>
          </cell>
          <cell r="C154" t="str">
            <v>SD</v>
          </cell>
          <cell r="D154">
            <v>133</v>
          </cell>
        </row>
        <row r="155">
          <cell r="A155" t="str">
            <v>51WJ</v>
          </cell>
          <cell r="B155">
            <v>51</v>
          </cell>
          <cell r="C155" t="str">
            <v>WJ</v>
          </cell>
          <cell r="D155">
            <v>522</v>
          </cell>
        </row>
        <row r="156">
          <cell r="A156" t="str">
            <v>52</v>
          </cell>
          <cell r="B156">
            <v>52</v>
          </cell>
          <cell r="D156">
            <v>3</v>
          </cell>
        </row>
        <row r="157">
          <cell r="A157" t="str">
            <v>52DK</v>
          </cell>
          <cell r="B157">
            <v>52</v>
          </cell>
          <cell r="C157" t="str">
            <v>DK</v>
          </cell>
          <cell r="D157">
            <v>17</v>
          </cell>
        </row>
        <row r="158">
          <cell r="A158" t="str">
            <v>52DN</v>
          </cell>
          <cell r="B158">
            <v>52</v>
          </cell>
          <cell r="C158" t="str">
            <v>DN</v>
          </cell>
          <cell r="D158">
            <v>166</v>
          </cell>
        </row>
        <row r="159">
          <cell r="A159" t="str">
            <v>52DQ</v>
          </cell>
          <cell r="B159">
            <v>52</v>
          </cell>
          <cell r="C159" t="str">
            <v>DQ</v>
          </cell>
          <cell r="D159">
            <v>18</v>
          </cell>
        </row>
        <row r="160">
          <cell r="A160" t="str">
            <v>52HC</v>
          </cell>
          <cell r="B160">
            <v>52</v>
          </cell>
          <cell r="C160" t="str">
            <v>HC</v>
          </cell>
          <cell r="D160">
            <v>26</v>
          </cell>
        </row>
        <row r="161">
          <cell r="A161" t="str">
            <v>52HD</v>
          </cell>
          <cell r="B161">
            <v>52</v>
          </cell>
          <cell r="C161" t="str">
            <v>HD</v>
          </cell>
          <cell r="D161">
            <v>75</v>
          </cell>
        </row>
        <row r="162">
          <cell r="A162" t="str">
            <v>52HL</v>
          </cell>
          <cell r="B162">
            <v>52</v>
          </cell>
          <cell r="C162" t="str">
            <v>HL</v>
          </cell>
          <cell r="D162">
            <v>35</v>
          </cell>
        </row>
        <row r="163">
          <cell r="A163" t="str">
            <v>52HY</v>
          </cell>
          <cell r="B163">
            <v>52</v>
          </cell>
          <cell r="C163" t="str">
            <v>HY</v>
          </cell>
          <cell r="D163">
            <v>39</v>
          </cell>
        </row>
        <row r="164">
          <cell r="A164" t="str">
            <v>52JC</v>
          </cell>
          <cell r="B164">
            <v>52</v>
          </cell>
          <cell r="C164" t="str">
            <v>JC</v>
          </cell>
          <cell r="D164">
            <v>30</v>
          </cell>
        </row>
        <row r="165">
          <cell r="A165" t="str">
            <v>52JD</v>
          </cell>
          <cell r="B165">
            <v>52</v>
          </cell>
          <cell r="C165" t="str">
            <v>JD</v>
          </cell>
          <cell r="D165">
            <v>173</v>
          </cell>
        </row>
        <row r="166">
          <cell r="A166" t="str">
            <v>52MV</v>
          </cell>
          <cell r="B166">
            <v>52</v>
          </cell>
          <cell r="C166" t="str">
            <v>MV</v>
          </cell>
          <cell r="D166">
            <v>915</v>
          </cell>
        </row>
        <row r="167">
          <cell r="A167" t="str">
            <v>52PL</v>
          </cell>
          <cell r="B167">
            <v>52</v>
          </cell>
          <cell r="C167" t="str">
            <v>PL</v>
          </cell>
          <cell r="D167">
            <v>60</v>
          </cell>
        </row>
        <row r="168">
          <cell r="A168" t="str">
            <v>52PT</v>
          </cell>
          <cell r="B168">
            <v>52</v>
          </cell>
          <cell r="C168" t="str">
            <v>PT</v>
          </cell>
          <cell r="D168">
            <v>17</v>
          </cell>
        </row>
        <row r="169">
          <cell r="A169" t="str">
            <v>52RC</v>
          </cell>
          <cell r="B169">
            <v>52</v>
          </cell>
          <cell r="C169" t="str">
            <v>RC</v>
          </cell>
          <cell r="D169">
            <v>337</v>
          </cell>
        </row>
        <row r="170">
          <cell r="A170" t="str">
            <v>52RP</v>
          </cell>
          <cell r="B170">
            <v>52</v>
          </cell>
          <cell r="C170" t="str">
            <v>RP</v>
          </cell>
          <cell r="D170">
            <v>208</v>
          </cell>
        </row>
        <row r="171">
          <cell r="A171" t="str">
            <v>52RV</v>
          </cell>
          <cell r="B171">
            <v>52</v>
          </cell>
          <cell r="C171" t="str">
            <v>RV</v>
          </cell>
          <cell r="D171">
            <v>13</v>
          </cell>
        </row>
        <row r="172">
          <cell r="A172" t="str">
            <v>52SD</v>
          </cell>
          <cell r="B172">
            <v>52</v>
          </cell>
          <cell r="C172" t="str">
            <v>SD</v>
          </cell>
          <cell r="D172">
            <v>161</v>
          </cell>
        </row>
        <row r="173">
          <cell r="A173" t="str">
            <v>52TJ</v>
          </cell>
          <cell r="B173">
            <v>52</v>
          </cell>
          <cell r="C173" t="str">
            <v>TJ</v>
          </cell>
          <cell r="D173">
            <v>22</v>
          </cell>
        </row>
        <row r="174">
          <cell r="A174" t="str">
            <v>52WJ</v>
          </cell>
          <cell r="B174">
            <v>52</v>
          </cell>
          <cell r="C174" t="str">
            <v>WJ</v>
          </cell>
          <cell r="D174">
            <v>189</v>
          </cell>
        </row>
        <row r="175">
          <cell r="A175" t="str">
            <v>53</v>
          </cell>
          <cell r="B175">
            <v>53</v>
          </cell>
          <cell r="D175">
            <v>1</v>
          </cell>
        </row>
        <row r="176">
          <cell r="A176" t="str">
            <v>53DK</v>
          </cell>
          <cell r="B176">
            <v>53</v>
          </cell>
          <cell r="C176" t="str">
            <v>DK</v>
          </cell>
          <cell r="D176">
            <v>14</v>
          </cell>
        </row>
        <row r="177">
          <cell r="A177" t="str">
            <v>53DN</v>
          </cell>
          <cell r="B177">
            <v>53</v>
          </cell>
          <cell r="C177" t="str">
            <v>DN</v>
          </cell>
          <cell r="D177">
            <v>160</v>
          </cell>
        </row>
        <row r="178">
          <cell r="A178" t="str">
            <v>53HC</v>
          </cell>
          <cell r="B178">
            <v>53</v>
          </cell>
          <cell r="C178" t="str">
            <v>HC</v>
          </cell>
          <cell r="D178">
            <v>23</v>
          </cell>
        </row>
        <row r="179">
          <cell r="A179" t="str">
            <v>53HD</v>
          </cell>
          <cell r="B179">
            <v>53</v>
          </cell>
          <cell r="C179" t="str">
            <v>HD</v>
          </cell>
          <cell r="D179">
            <v>60</v>
          </cell>
        </row>
        <row r="180">
          <cell r="A180" t="str">
            <v>53HL</v>
          </cell>
          <cell r="B180">
            <v>53</v>
          </cell>
          <cell r="C180" t="str">
            <v>HL</v>
          </cell>
          <cell r="D180">
            <v>19</v>
          </cell>
        </row>
        <row r="181">
          <cell r="A181" t="str">
            <v>53HY</v>
          </cell>
          <cell r="B181">
            <v>53</v>
          </cell>
          <cell r="C181" t="str">
            <v>HY</v>
          </cell>
          <cell r="D181">
            <v>33</v>
          </cell>
        </row>
        <row r="182">
          <cell r="A182" t="str">
            <v>53JC</v>
          </cell>
          <cell r="B182">
            <v>53</v>
          </cell>
          <cell r="C182" t="str">
            <v>JC</v>
          </cell>
          <cell r="D182">
            <v>27</v>
          </cell>
        </row>
        <row r="183">
          <cell r="A183" t="str">
            <v>53JD</v>
          </cell>
          <cell r="B183">
            <v>53</v>
          </cell>
          <cell r="C183" t="str">
            <v>JD</v>
          </cell>
          <cell r="D183">
            <v>180</v>
          </cell>
        </row>
        <row r="184">
          <cell r="A184" t="str">
            <v>53MV</v>
          </cell>
          <cell r="B184">
            <v>53</v>
          </cell>
          <cell r="C184" t="str">
            <v>MV</v>
          </cell>
          <cell r="D184">
            <v>947</v>
          </cell>
        </row>
        <row r="185">
          <cell r="A185" t="str">
            <v>53PL</v>
          </cell>
          <cell r="B185">
            <v>53</v>
          </cell>
          <cell r="C185" t="str">
            <v>PL</v>
          </cell>
          <cell r="D185">
            <v>45</v>
          </cell>
        </row>
        <row r="186">
          <cell r="A186" t="str">
            <v>53RC</v>
          </cell>
          <cell r="B186">
            <v>53</v>
          </cell>
          <cell r="C186" t="str">
            <v>RC</v>
          </cell>
          <cell r="D186">
            <v>327</v>
          </cell>
        </row>
        <row r="187">
          <cell r="A187" t="str">
            <v>53RP</v>
          </cell>
          <cell r="B187">
            <v>53</v>
          </cell>
          <cell r="C187" t="str">
            <v>RP</v>
          </cell>
          <cell r="D187">
            <v>75</v>
          </cell>
        </row>
        <row r="188">
          <cell r="A188" t="str">
            <v>53SD</v>
          </cell>
          <cell r="B188">
            <v>53</v>
          </cell>
          <cell r="C188" t="str">
            <v>SD</v>
          </cell>
          <cell r="D188">
            <v>176</v>
          </cell>
        </row>
        <row r="189">
          <cell r="A189" t="str">
            <v>53TJ</v>
          </cell>
          <cell r="B189">
            <v>53</v>
          </cell>
          <cell r="C189" t="str">
            <v>TJ</v>
          </cell>
          <cell r="D189">
            <v>20</v>
          </cell>
        </row>
        <row r="190">
          <cell r="A190" t="str">
            <v>53WJ</v>
          </cell>
          <cell r="B190">
            <v>53</v>
          </cell>
          <cell r="C190" t="str">
            <v>WJ</v>
          </cell>
          <cell r="D190">
            <v>206</v>
          </cell>
        </row>
        <row r="191">
          <cell r="A191" t="str">
            <v>54</v>
          </cell>
          <cell r="B191">
            <v>54</v>
          </cell>
          <cell r="D191">
            <v>1</v>
          </cell>
        </row>
        <row r="192">
          <cell r="A192" t="str">
            <v>54DK</v>
          </cell>
          <cell r="B192">
            <v>54</v>
          </cell>
          <cell r="C192" t="str">
            <v>DK</v>
          </cell>
          <cell r="D192">
            <v>52</v>
          </cell>
        </row>
        <row r="193">
          <cell r="A193" t="str">
            <v>54DN</v>
          </cell>
          <cell r="B193">
            <v>54</v>
          </cell>
          <cell r="C193" t="str">
            <v>DN</v>
          </cell>
          <cell r="D193">
            <v>113</v>
          </cell>
        </row>
        <row r="194">
          <cell r="A194" t="str">
            <v>54DQ</v>
          </cell>
          <cell r="B194">
            <v>54</v>
          </cell>
          <cell r="C194" t="str">
            <v>DQ</v>
          </cell>
          <cell r="D194">
            <v>33</v>
          </cell>
        </row>
        <row r="195">
          <cell r="A195" t="str">
            <v>54HC</v>
          </cell>
          <cell r="B195">
            <v>54</v>
          </cell>
          <cell r="C195" t="str">
            <v>HC</v>
          </cell>
          <cell r="D195">
            <v>21</v>
          </cell>
        </row>
        <row r="196">
          <cell r="A196" t="str">
            <v>54HD</v>
          </cell>
          <cell r="B196">
            <v>54</v>
          </cell>
          <cell r="C196" t="str">
            <v>HD</v>
          </cell>
          <cell r="D196">
            <v>77</v>
          </cell>
        </row>
        <row r="197">
          <cell r="A197" t="str">
            <v>54HL</v>
          </cell>
          <cell r="B197">
            <v>54</v>
          </cell>
          <cell r="C197" t="str">
            <v>HL</v>
          </cell>
          <cell r="D197">
            <v>39</v>
          </cell>
        </row>
        <row r="198">
          <cell r="A198" t="str">
            <v>54HY</v>
          </cell>
          <cell r="B198">
            <v>54</v>
          </cell>
          <cell r="C198" t="str">
            <v>HY</v>
          </cell>
          <cell r="D198">
            <v>37</v>
          </cell>
        </row>
        <row r="199">
          <cell r="A199" t="str">
            <v>54JC</v>
          </cell>
          <cell r="B199">
            <v>54</v>
          </cell>
          <cell r="C199" t="str">
            <v>JC</v>
          </cell>
          <cell r="D199">
            <v>36</v>
          </cell>
        </row>
        <row r="200">
          <cell r="A200" t="str">
            <v>54JD</v>
          </cell>
          <cell r="B200">
            <v>54</v>
          </cell>
          <cell r="C200" t="str">
            <v>JD</v>
          </cell>
          <cell r="D200">
            <v>141</v>
          </cell>
        </row>
        <row r="201">
          <cell r="A201" t="str">
            <v>54MV</v>
          </cell>
          <cell r="B201">
            <v>54</v>
          </cell>
          <cell r="C201" t="str">
            <v>MV</v>
          </cell>
          <cell r="D201">
            <v>550</v>
          </cell>
        </row>
        <row r="202">
          <cell r="A202" t="str">
            <v>54PL</v>
          </cell>
          <cell r="B202">
            <v>54</v>
          </cell>
          <cell r="C202" t="str">
            <v>PL</v>
          </cell>
          <cell r="D202">
            <v>81</v>
          </cell>
        </row>
        <row r="203">
          <cell r="A203" t="str">
            <v>54RC</v>
          </cell>
          <cell r="B203">
            <v>54</v>
          </cell>
          <cell r="C203" t="str">
            <v>RC</v>
          </cell>
          <cell r="D203">
            <v>198</v>
          </cell>
        </row>
        <row r="204">
          <cell r="A204" t="str">
            <v>54RP</v>
          </cell>
          <cell r="B204">
            <v>54</v>
          </cell>
          <cell r="C204" t="str">
            <v>RP</v>
          </cell>
          <cell r="D204">
            <v>103</v>
          </cell>
        </row>
        <row r="205">
          <cell r="A205" t="str">
            <v>54RV</v>
          </cell>
          <cell r="B205">
            <v>54</v>
          </cell>
          <cell r="C205" t="str">
            <v>RV</v>
          </cell>
          <cell r="D205">
            <v>20</v>
          </cell>
        </row>
        <row r="206">
          <cell r="A206" t="str">
            <v>54SD</v>
          </cell>
          <cell r="B206">
            <v>54</v>
          </cell>
          <cell r="C206" t="str">
            <v>SD</v>
          </cell>
          <cell r="D206">
            <v>137</v>
          </cell>
        </row>
        <row r="207">
          <cell r="A207" t="str">
            <v>54TJ</v>
          </cell>
          <cell r="B207">
            <v>54</v>
          </cell>
          <cell r="C207" t="str">
            <v>TJ</v>
          </cell>
          <cell r="D207">
            <v>25</v>
          </cell>
        </row>
        <row r="208">
          <cell r="A208" t="str">
            <v>54WJ</v>
          </cell>
          <cell r="B208">
            <v>54</v>
          </cell>
          <cell r="C208" t="str">
            <v>WJ</v>
          </cell>
          <cell r="D208">
            <v>144</v>
          </cell>
        </row>
        <row r="209">
          <cell r="A209" t="str">
            <v>55</v>
          </cell>
          <cell r="B209">
            <v>55</v>
          </cell>
          <cell r="D209">
            <v>1</v>
          </cell>
        </row>
        <row r="210">
          <cell r="A210" t="str">
            <v>55DK</v>
          </cell>
          <cell r="B210">
            <v>55</v>
          </cell>
          <cell r="C210" t="str">
            <v>DK</v>
          </cell>
          <cell r="D210">
            <v>12</v>
          </cell>
        </row>
        <row r="211">
          <cell r="A211" t="str">
            <v>55DN</v>
          </cell>
          <cell r="B211">
            <v>55</v>
          </cell>
          <cell r="C211" t="str">
            <v>DN</v>
          </cell>
          <cell r="D211">
            <v>120</v>
          </cell>
        </row>
        <row r="212">
          <cell r="A212" t="str">
            <v>55DQ</v>
          </cell>
          <cell r="B212">
            <v>55</v>
          </cell>
          <cell r="C212" t="str">
            <v>DQ</v>
          </cell>
          <cell r="D212">
            <v>11</v>
          </cell>
        </row>
        <row r="213">
          <cell r="A213" t="str">
            <v>55HC</v>
          </cell>
          <cell r="B213">
            <v>55</v>
          </cell>
          <cell r="C213" t="str">
            <v>HC</v>
          </cell>
          <cell r="D213">
            <v>9</v>
          </cell>
        </row>
        <row r="214">
          <cell r="A214" t="str">
            <v>55HD</v>
          </cell>
          <cell r="B214">
            <v>55</v>
          </cell>
          <cell r="C214" t="str">
            <v>HD</v>
          </cell>
          <cell r="D214">
            <v>75</v>
          </cell>
        </row>
        <row r="215">
          <cell r="A215" t="str">
            <v>55HL</v>
          </cell>
          <cell r="B215">
            <v>55</v>
          </cell>
          <cell r="C215" t="str">
            <v>HL</v>
          </cell>
          <cell r="D215">
            <v>25</v>
          </cell>
        </row>
        <row r="216">
          <cell r="A216" t="str">
            <v>55HY</v>
          </cell>
          <cell r="B216">
            <v>55</v>
          </cell>
          <cell r="C216" t="str">
            <v>HY</v>
          </cell>
          <cell r="D216">
            <v>28</v>
          </cell>
        </row>
        <row r="217">
          <cell r="A217" t="str">
            <v>55JC</v>
          </cell>
          <cell r="B217">
            <v>55</v>
          </cell>
          <cell r="C217" t="str">
            <v>JC</v>
          </cell>
          <cell r="D217">
            <v>33</v>
          </cell>
        </row>
        <row r="218">
          <cell r="A218" t="str">
            <v>55JD</v>
          </cell>
          <cell r="B218">
            <v>55</v>
          </cell>
          <cell r="C218" t="str">
            <v>JD</v>
          </cell>
          <cell r="D218">
            <v>103</v>
          </cell>
        </row>
        <row r="219">
          <cell r="A219" t="str">
            <v>55MV</v>
          </cell>
          <cell r="B219">
            <v>55</v>
          </cell>
          <cell r="C219" t="str">
            <v>MV</v>
          </cell>
          <cell r="D219">
            <v>863</v>
          </cell>
        </row>
        <row r="220">
          <cell r="A220" t="str">
            <v>55PL</v>
          </cell>
          <cell r="B220">
            <v>55</v>
          </cell>
          <cell r="C220" t="str">
            <v>PL</v>
          </cell>
          <cell r="D220">
            <v>65</v>
          </cell>
        </row>
        <row r="221">
          <cell r="A221" t="str">
            <v>55RC</v>
          </cell>
          <cell r="B221">
            <v>55</v>
          </cell>
          <cell r="C221" t="str">
            <v>RC</v>
          </cell>
          <cell r="D221">
            <v>239</v>
          </cell>
        </row>
        <row r="222">
          <cell r="A222" t="str">
            <v>55RP</v>
          </cell>
          <cell r="B222">
            <v>55</v>
          </cell>
          <cell r="C222" t="str">
            <v>RP</v>
          </cell>
          <cell r="D222">
            <v>97</v>
          </cell>
        </row>
        <row r="223">
          <cell r="A223" t="str">
            <v>55RV</v>
          </cell>
          <cell r="B223">
            <v>55</v>
          </cell>
          <cell r="C223" t="str">
            <v>RV</v>
          </cell>
          <cell r="D223">
            <v>9</v>
          </cell>
        </row>
        <row r="224">
          <cell r="A224" t="str">
            <v>55SD</v>
          </cell>
          <cell r="B224">
            <v>55</v>
          </cell>
          <cell r="C224" t="str">
            <v>SD</v>
          </cell>
          <cell r="D224">
            <v>96</v>
          </cell>
        </row>
        <row r="225">
          <cell r="A225" t="str">
            <v>55TJ</v>
          </cell>
          <cell r="B225">
            <v>55</v>
          </cell>
          <cell r="C225" t="str">
            <v>TJ</v>
          </cell>
          <cell r="D225">
            <v>17</v>
          </cell>
        </row>
        <row r="226">
          <cell r="A226" t="str">
            <v>55WJ</v>
          </cell>
          <cell r="B226">
            <v>55</v>
          </cell>
          <cell r="C226" t="str">
            <v>WJ</v>
          </cell>
          <cell r="D226">
            <v>189</v>
          </cell>
        </row>
        <row r="227">
          <cell r="A227" t="str">
            <v>61DN</v>
          </cell>
          <cell r="B227">
            <v>61</v>
          </cell>
          <cell r="C227" t="str">
            <v>DN</v>
          </cell>
          <cell r="D227">
            <v>219</v>
          </cell>
        </row>
        <row r="228">
          <cell r="A228" t="str">
            <v>61HC</v>
          </cell>
          <cell r="B228">
            <v>61</v>
          </cell>
          <cell r="C228" t="str">
            <v>HC</v>
          </cell>
          <cell r="D228">
            <v>25</v>
          </cell>
        </row>
        <row r="229">
          <cell r="A229" t="str">
            <v>61HD</v>
          </cell>
          <cell r="B229">
            <v>61</v>
          </cell>
          <cell r="C229" t="str">
            <v>HD</v>
          </cell>
          <cell r="D229">
            <v>65</v>
          </cell>
        </row>
        <row r="230">
          <cell r="A230" t="str">
            <v>61HL</v>
          </cell>
          <cell r="B230">
            <v>61</v>
          </cell>
          <cell r="C230" t="str">
            <v>HL</v>
          </cell>
          <cell r="D230">
            <v>23</v>
          </cell>
        </row>
        <row r="231">
          <cell r="A231" t="str">
            <v>61HY</v>
          </cell>
          <cell r="B231">
            <v>61</v>
          </cell>
          <cell r="C231" t="str">
            <v>HY</v>
          </cell>
          <cell r="D231">
            <v>45</v>
          </cell>
        </row>
        <row r="232">
          <cell r="A232" t="str">
            <v>61JC</v>
          </cell>
          <cell r="B232">
            <v>61</v>
          </cell>
          <cell r="C232" t="str">
            <v>JC</v>
          </cell>
          <cell r="D232">
            <v>37</v>
          </cell>
        </row>
        <row r="233">
          <cell r="A233" t="str">
            <v>61JD</v>
          </cell>
          <cell r="B233">
            <v>61</v>
          </cell>
          <cell r="C233" t="str">
            <v>JD</v>
          </cell>
          <cell r="D233">
            <v>132</v>
          </cell>
        </row>
        <row r="234">
          <cell r="A234" t="str">
            <v>61MV</v>
          </cell>
          <cell r="B234">
            <v>61</v>
          </cell>
          <cell r="C234" t="str">
            <v>MV</v>
          </cell>
          <cell r="D234">
            <v>805</v>
          </cell>
        </row>
        <row r="235">
          <cell r="A235" t="str">
            <v>61RC</v>
          </cell>
          <cell r="B235">
            <v>61</v>
          </cell>
          <cell r="C235" t="str">
            <v>RC</v>
          </cell>
          <cell r="D235">
            <v>316</v>
          </cell>
        </row>
        <row r="236">
          <cell r="A236" t="str">
            <v>61RP</v>
          </cell>
          <cell r="B236">
            <v>61</v>
          </cell>
          <cell r="C236" t="str">
            <v>RP</v>
          </cell>
          <cell r="D236">
            <v>85</v>
          </cell>
        </row>
        <row r="237">
          <cell r="A237" t="str">
            <v>61RV</v>
          </cell>
          <cell r="B237">
            <v>61</v>
          </cell>
          <cell r="C237" t="str">
            <v>RV</v>
          </cell>
          <cell r="D237">
            <v>21</v>
          </cell>
        </row>
        <row r="238">
          <cell r="A238" t="str">
            <v>61SD</v>
          </cell>
          <cell r="B238">
            <v>61</v>
          </cell>
          <cell r="C238" t="str">
            <v>SD</v>
          </cell>
          <cell r="D238">
            <v>58</v>
          </cell>
        </row>
        <row r="239">
          <cell r="A239" t="str">
            <v>61WJ</v>
          </cell>
          <cell r="B239">
            <v>61</v>
          </cell>
          <cell r="C239" t="str">
            <v>WJ</v>
          </cell>
          <cell r="D239">
            <v>335</v>
          </cell>
        </row>
        <row r="240">
          <cell r="A240" t="str">
            <v>62DN</v>
          </cell>
          <cell r="B240">
            <v>62</v>
          </cell>
          <cell r="C240" t="str">
            <v>DN</v>
          </cell>
          <cell r="D240">
            <v>26</v>
          </cell>
        </row>
        <row r="241">
          <cell r="A241" t="str">
            <v>62JD</v>
          </cell>
          <cell r="B241">
            <v>62</v>
          </cell>
          <cell r="C241" t="str">
            <v>JD</v>
          </cell>
          <cell r="D241">
            <v>56</v>
          </cell>
        </row>
        <row r="242">
          <cell r="A242" t="str">
            <v>62RC</v>
          </cell>
          <cell r="B242">
            <v>62</v>
          </cell>
          <cell r="C242" t="str">
            <v>RC</v>
          </cell>
          <cell r="D242">
            <v>428</v>
          </cell>
        </row>
        <row r="243">
          <cell r="A243" t="str">
            <v>62RP</v>
          </cell>
          <cell r="B243">
            <v>62</v>
          </cell>
          <cell r="C243" t="str">
            <v>RP</v>
          </cell>
          <cell r="D243">
            <v>63</v>
          </cell>
        </row>
        <row r="244">
          <cell r="A244" t="str">
            <v>62SD</v>
          </cell>
          <cell r="B244">
            <v>62</v>
          </cell>
          <cell r="C244" t="str">
            <v>SD</v>
          </cell>
          <cell r="D244">
            <v>79</v>
          </cell>
        </row>
        <row r="245">
          <cell r="A245" t="str">
            <v>63</v>
          </cell>
          <cell r="B245">
            <v>63</v>
          </cell>
          <cell r="D245">
            <v>4</v>
          </cell>
        </row>
        <row r="246">
          <cell r="A246" t="str">
            <v>63DK</v>
          </cell>
          <cell r="B246">
            <v>63</v>
          </cell>
          <cell r="C246" t="str">
            <v>DK</v>
          </cell>
          <cell r="D246">
            <v>18</v>
          </cell>
        </row>
        <row r="247">
          <cell r="A247" t="str">
            <v>63DN</v>
          </cell>
          <cell r="B247">
            <v>63</v>
          </cell>
          <cell r="C247" t="str">
            <v>DN</v>
          </cell>
          <cell r="D247">
            <v>191</v>
          </cell>
        </row>
        <row r="248">
          <cell r="A248" t="str">
            <v>63DQ</v>
          </cell>
          <cell r="B248">
            <v>63</v>
          </cell>
          <cell r="C248" t="str">
            <v>DQ</v>
          </cell>
          <cell r="D248">
            <v>58</v>
          </cell>
        </row>
        <row r="249">
          <cell r="A249" t="str">
            <v>63HC</v>
          </cell>
          <cell r="B249">
            <v>63</v>
          </cell>
          <cell r="C249" t="str">
            <v>HC</v>
          </cell>
          <cell r="D249">
            <v>8</v>
          </cell>
        </row>
        <row r="250">
          <cell r="A250" t="str">
            <v>63HD</v>
          </cell>
          <cell r="B250">
            <v>63</v>
          </cell>
          <cell r="C250" t="str">
            <v>HD</v>
          </cell>
          <cell r="D250">
            <v>51</v>
          </cell>
        </row>
        <row r="251">
          <cell r="A251" t="str">
            <v>63HL</v>
          </cell>
          <cell r="B251">
            <v>63</v>
          </cell>
          <cell r="C251" t="str">
            <v>HL</v>
          </cell>
          <cell r="D251">
            <v>23</v>
          </cell>
        </row>
        <row r="252">
          <cell r="A252" t="str">
            <v>63HY</v>
          </cell>
          <cell r="B252">
            <v>63</v>
          </cell>
          <cell r="C252" t="str">
            <v>HY</v>
          </cell>
          <cell r="D252">
            <v>29</v>
          </cell>
        </row>
        <row r="253">
          <cell r="A253" t="str">
            <v>63JC</v>
          </cell>
          <cell r="B253">
            <v>63</v>
          </cell>
          <cell r="C253" t="str">
            <v>JC</v>
          </cell>
          <cell r="D253">
            <v>14</v>
          </cell>
        </row>
        <row r="254">
          <cell r="A254" t="str">
            <v>63JD</v>
          </cell>
          <cell r="B254">
            <v>63</v>
          </cell>
          <cell r="C254" t="str">
            <v>JD</v>
          </cell>
          <cell r="D254">
            <v>82</v>
          </cell>
        </row>
        <row r="255">
          <cell r="A255" t="str">
            <v>63MV</v>
          </cell>
          <cell r="B255">
            <v>63</v>
          </cell>
          <cell r="C255" t="str">
            <v>MV</v>
          </cell>
          <cell r="D255">
            <v>580</v>
          </cell>
        </row>
        <row r="256">
          <cell r="A256" t="str">
            <v>63PL</v>
          </cell>
          <cell r="B256">
            <v>63</v>
          </cell>
          <cell r="C256" t="str">
            <v>PL</v>
          </cell>
          <cell r="D256">
            <v>83</v>
          </cell>
        </row>
        <row r="257">
          <cell r="A257" t="str">
            <v>63PT</v>
          </cell>
          <cell r="B257">
            <v>63</v>
          </cell>
          <cell r="C257" t="str">
            <v>PT</v>
          </cell>
          <cell r="D257">
            <v>7</v>
          </cell>
        </row>
        <row r="258">
          <cell r="A258" t="str">
            <v>63RC</v>
          </cell>
          <cell r="B258">
            <v>63</v>
          </cell>
          <cell r="C258" t="str">
            <v>RC</v>
          </cell>
          <cell r="D258">
            <v>622</v>
          </cell>
        </row>
        <row r="259">
          <cell r="A259" t="str">
            <v>63RP</v>
          </cell>
          <cell r="B259">
            <v>63</v>
          </cell>
          <cell r="C259" t="str">
            <v>RP</v>
          </cell>
          <cell r="D259">
            <v>242</v>
          </cell>
        </row>
        <row r="260">
          <cell r="A260" t="str">
            <v>63RV</v>
          </cell>
          <cell r="B260">
            <v>63</v>
          </cell>
          <cell r="C260" t="str">
            <v>RV</v>
          </cell>
          <cell r="D260">
            <v>15</v>
          </cell>
        </row>
        <row r="261">
          <cell r="A261" t="str">
            <v>63SD</v>
          </cell>
          <cell r="B261">
            <v>63</v>
          </cell>
          <cell r="C261" t="str">
            <v>SD</v>
          </cell>
          <cell r="D261">
            <v>85</v>
          </cell>
        </row>
        <row r="262">
          <cell r="A262" t="str">
            <v>63TJ</v>
          </cell>
          <cell r="B262">
            <v>63</v>
          </cell>
          <cell r="C262" t="str">
            <v>TJ</v>
          </cell>
          <cell r="D262">
            <v>31</v>
          </cell>
        </row>
        <row r="263">
          <cell r="A263" t="str">
            <v>63WJ</v>
          </cell>
          <cell r="B263">
            <v>63</v>
          </cell>
          <cell r="C263" t="str">
            <v>WJ</v>
          </cell>
          <cell r="D263">
            <v>194</v>
          </cell>
        </row>
        <row r="264">
          <cell r="A264" t="str">
            <v>64</v>
          </cell>
          <cell r="B264">
            <v>64</v>
          </cell>
          <cell r="D264">
            <v>3</v>
          </cell>
        </row>
        <row r="265">
          <cell r="A265" t="str">
            <v>64DK</v>
          </cell>
          <cell r="B265">
            <v>64</v>
          </cell>
          <cell r="C265" t="str">
            <v>DK</v>
          </cell>
          <cell r="D265">
            <v>21</v>
          </cell>
        </row>
        <row r="266">
          <cell r="A266" t="str">
            <v>64DN</v>
          </cell>
          <cell r="B266">
            <v>64</v>
          </cell>
          <cell r="C266" t="str">
            <v>DN</v>
          </cell>
          <cell r="D266">
            <v>96</v>
          </cell>
        </row>
        <row r="267">
          <cell r="A267" t="str">
            <v>64HC</v>
          </cell>
          <cell r="B267">
            <v>64</v>
          </cell>
          <cell r="C267" t="str">
            <v>HC</v>
          </cell>
          <cell r="D267">
            <v>10</v>
          </cell>
        </row>
        <row r="268">
          <cell r="A268" t="str">
            <v>64HD</v>
          </cell>
          <cell r="B268">
            <v>64</v>
          </cell>
          <cell r="C268" t="str">
            <v>HD</v>
          </cell>
          <cell r="D268">
            <v>46</v>
          </cell>
        </row>
        <row r="269">
          <cell r="A269" t="str">
            <v>64HL</v>
          </cell>
          <cell r="B269">
            <v>64</v>
          </cell>
          <cell r="C269" t="str">
            <v>HL</v>
          </cell>
          <cell r="D269">
            <v>11</v>
          </cell>
        </row>
        <row r="270">
          <cell r="A270" t="str">
            <v>64HY</v>
          </cell>
          <cell r="B270">
            <v>64</v>
          </cell>
          <cell r="C270" t="str">
            <v>HY</v>
          </cell>
          <cell r="D270">
            <v>23</v>
          </cell>
        </row>
        <row r="271">
          <cell r="A271" t="str">
            <v>64JC</v>
          </cell>
          <cell r="B271">
            <v>64</v>
          </cell>
          <cell r="C271" t="str">
            <v>JC</v>
          </cell>
          <cell r="D271">
            <v>24</v>
          </cell>
        </row>
        <row r="272">
          <cell r="A272" t="str">
            <v>64JD</v>
          </cell>
          <cell r="B272">
            <v>64</v>
          </cell>
          <cell r="C272" t="str">
            <v>JD</v>
          </cell>
          <cell r="D272">
            <v>102</v>
          </cell>
        </row>
        <row r="273">
          <cell r="A273" t="str">
            <v>64MV</v>
          </cell>
          <cell r="B273">
            <v>64</v>
          </cell>
          <cell r="C273" t="str">
            <v>MV</v>
          </cell>
          <cell r="D273">
            <v>354</v>
          </cell>
        </row>
        <row r="274">
          <cell r="A274" t="str">
            <v>64PL</v>
          </cell>
          <cell r="B274">
            <v>64</v>
          </cell>
          <cell r="C274" t="str">
            <v>PL</v>
          </cell>
          <cell r="D274">
            <v>50</v>
          </cell>
        </row>
        <row r="275">
          <cell r="A275" t="str">
            <v>64PT</v>
          </cell>
          <cell r="B275">
            <v>64</v>
          </cell>
          <cell r="C275" t="str">
            <v>PT</v>
          </cell>
          <cell r="D275">
            <v>2</v>
          </cell>
        </row>
        <row r="276">
          <cell r="A276" t="str">
            <v>64RC</v>
          </cell>
          <cell r="B276">
            <v>64</v>
          </cell>
          <cell r="C276" t="str">
            <v>RC</v>
          </cell>
          <cell r="D276">
            <v>292</v>
          </cell>
        </row>
        <row r="277">
          <cell r="A277" t="str">
            <v>64RP</v>
          </cell>
          <cell r="B277">
            <v>64</v>
          </cell>
          <cell r="C277" t="str">
            <v>RP</v>
          </cell>
          <cell r="D277">
            <v>103</v>
          </cell>
        </row>
        <row r="278">
          <cell r="A278" t="str">
            <v>64RV</v>
          </cell>
          <cell r="B278">
            <v>64</v>
          </cell>
          <cell r="C278" t="str">
            <v>RV</v>
          </cell>
          <cell r="D278">
            <v>9</v>
          </cell>
        </row>
        <row r="279">
          <cell r="A279" t="str">
            <v>64SD</v>
          </cell>
          <cell r="B279">
            <v>64</v>
          </cell>
          <cell r="C279" t="str">
            <v>SD</v>
          </cell>
          <cell r="D279">
            <v>94</v>
          </cell>
        </row>
        <row r="280">
          <cell r="A280" t="str">
            <v>64TJ</v>
          </cell>
          <cell r="B280">
            <v>64</v>
          </cell>
          <cell r="C280" t="str">
            <v>TJ</v>
          </cell>
          <cell r="D280">
            <v>24</v>
          </cell>
        </row>
        <row r="281">
          <cell r="A281" t="str">
            <v>64WJ</v>
          </cell>
          <cell r="B281">
            <v>64</v>
          </cell>
          <cell r="C281" t="str">
            <v>WJ</v>
          </cell>
          <cell r="D281">
            <v>167</v>
          </cell>
        </row>
        <row r="282">
          <cell r="A282" t="str">
            <v>65DK</v>
          </cell>
          <cell r="B282">
            <v>65</v>
          </cell>
          <cell r="C282" t="str">
            <v>DK</v>
          </cell>
          <cell r="D282">
            <v>27</v>
          </cell>
        </row>
        <row r="283">
          <cell r="A283" t="str">
            <v>65DN</v>
          </cell>
          <cell r="B283">
            <v>65</v>
          </cell>
          <cell r="C283" t="str">
            <v>DN</v>
          </cell>
          <cell r="D283">
            <v>107</v>
          </cell>
        </row>
        <row r="284">
          <cell r="A284" t="str">
            <v>65DQ</v>
          </cell>
          <cell r="B284">
            <v>65</v>
          </cell>
          <cell r="C284" t="str">
            <v>DQ</v>
          </cell>
          <cell r="D284">
            <v>49</v>
          </cell>
        </row>
        <row r="285">
          <cell r="A285" t="str">
            <v>65HC</v>
          </cell>
          <cell r="B285">
            <v>65</v>
          </cell>
          <cell r="C285" t="str">
            <v>HC</v>
          </cell>
          <cell r="D285">
            <v>10</v>
          </cell>
        </row>
        <row r="286">
          <cell r="A286" t="str">
            <v>65HD</v>
          </cell>
          <cell r="B286">
            <v>65</v>
          </cell>
          <cell r="C286" t="str">
            <v>HD</v>
          </cell>
          <cell r="D286">
            <v>50</v>
          </cell>
        </row>
        <row r="287">
          <cell r="A287" t="str">
            <v>65HL</v>
          </cell>
          <cell r="B287">
            <v>65</v>
          </cell>
          <cell r="C287" t="str">
            <v>HL</v>
          </cell>
          <cell r="D287">
            <v>12</v>
          </cell>
        </row>
        <row r="288">
          <cell r="A288" t="str">
            <v>65HY</v>
          </cell>
          <cell r="B288">
            <v>65</v>
          </cell>
          <cell r="C288" t="str">
            <v>HY</v>
          </cell>
          <cell r="D288">
            <v>18</v>
          </cell>
        </row>
        <row r="289">
          <cell r="A289" t="str">
            <v>65JC</v>
          </cell>
          <cell r="B289">
            <v>65</v>
          </cell>
          <cell r="C289" t="str">
            <v>JC</v>
          </cell>
          <cell r="D289">
            <v>4</v>
          </cell>
        </row>
        <row r="290">
          <cell r="A290" t="str">
            <v>65JD</v>
          </cell>
          <cell r="B290">
            <v>65</v>
          </cell>
          <cell r="C290" t="str">
            <v>JD</v>
          </cell>
          <cell r="D290">
            <v>92</v>
          </cell>
        </row>
        <row r="291">
          <cell r="A291" t="str">
            <v>65MV</v>
          </cell>
          <cell r="B291">
            <v>65</v>
          </cell>
          <cell r="C291" t="str">
            <v>MV</v>
          </cell>
          <cell r="D291">
            <v>364</v>
          </cell>
        </row>
        <row r="292">
          <cell r="A292" t="str">
            <v>65PL</v>
          </cell>
          <cell r="B292">
            <v>65</v>
          </cell>
          <cell r="C292" t="str">
            <v>PL</v>
          </cell>
          <cell r="D292">
            <v>51</v>
          </cell>
        </row>
        <row r="293">
          <cell r="A293" t="str">
            <v>65RC</v>
          </cell>
          <cell r="B293">
            <v>65</v>
          </cell>
          <cell r="C293" t="str">
            <v>RC</v>
          </cell>
          <cell r="D293">
            <v>263</v>
          </cell>
        </row>
        <row r="294">
          <cell r="A294" t="str">
            <v>65RP</v>
          </cell>
          <cell r="B294">
            <v>65</v>
          </cell>
          <cell r="C294" t="str">
            <v>RP</v>
          </cell>
          <cell r="D294">
            <v>69</v>
          </cell>
        </row>
        <row r="295">
          <cell r="A295" t="str">
            <v>65RV</v>
          </cell>
          <cell r="B295">
            <v>65</v>
          </cell>
          <cell r="C295" t="str">
            <v>RV</v>
          </cell>
          <cell r="D295">
            <v>16</v>
          </cell>
        </row>
        <row r="296">
          <cell r="A296" t="str">
            <v>65SD</v>
          </cell>
          <cell r="B296">
            <v>65</v>
          </cell>
          <cell r="C296" t="str">
            <v>SD</v>
          </cell>
          <cell r="D296">
            <v>97</v>
          </cell>
        </row>
        <row r="297">
          <cell r="A297" t="str">
            <v>65TJ</v>
          </cell>
          <cell r="B297">
            <v>65</v>
          </cell>
          <cell r="C297" t="str">
            <v>TJ</v>
          </cell>
          <cell r="D297">
            <v>17</v>
          </cell>
        </row>
        <row r="298">
          <cell r="A298" t="str">
            <v>65WJ</v>
          </cell>
          <cell r="B298">
            <v>65</v>
          </cell>
          <cell r="C298" t="str">
            <v>WJ</v>
          </cell>
          <cell r="D298">
            <v>159</v>
          </cell>
        </row>
        <row r="299">
          <cell r="A299" t="str">
            <v>66DK</v>
          </cell>
          <cell r="B299">
            <v>66</v>
          </cell>
          <cell r="C299" t="str">
            <v>DK</v>
          </cell>
          <cell r="D299">
            <v>68</v>
          </cell>
        </row>
        <row r="300">
          <cell r="A300" t="str">
            <v>66DN</v>
          </cell>
          <cell r="B300">
            <v>66</v>
          </cell>
          <cell r="C300" t="str">
            <v>DN</v>
          </cell>
          <cell r="D300">
            <v>224</v>
          </cell>
        </row>
        <row r="301">
          <cell r="A301" t="str">
            <v>66DQ</v>
          </cell>
          <cell r="B301">
            <v>66</v>
          </cell>
          <cell r="C301" t="str">
            <v>DQ</v>
          </cell>
          <cell r="D301">
            <v>68</v>
          </cell>
        </row>
        <row r="302">
          <cell r="A302" t="str">
            <v>66HC</v>
          </cell>
          <cell r="B302">
            <v>66</v>
          </cell>
          <cell r="C302" t="str">
            <v>HC</v>
          </cell>
          <cell r="D302">
            <v>32</v>
          </cell>
        </row>
        <row r="303">
          <cell r="A303" t="str">
            <v>66HD</v>
          </cell>
          <cell r="B303">
            <v>66</v>
          </cell>
          <cell r="C303" t="str">
            <v>HD</v>
          </cell>
          <cell r="D303">
            <v>81</v>
          </cell>
        </row>
        <row r="304">
          <cell r="A304" t="str">
            <v>66HL</v>
          </cell>
          <cell r="B304">
            <v>66</v>
          </cell>
          <cell r="C304" t="str">
            <v>HL</v>
          </cell>
          <cell r="D304">
            <v>54</v>
          </cell>
        </row>
        <row r="305">
          <cell r="A305" t="str">
            <v>66HY</v>
          </cell>
          <cell r="B305">
            <v>66</v>
          </cell>
          <cell r="C305" t="str">
            <v>HY</v>
          </cell>
          <cell r="D305">
            <v>59</v>
          </cell>
        </row>
        <row r="306">
          <cell r="A306" t="str">
            <v>66JC</v>
          </cell>
          <cell r="B306">
            <v>66</v>
          </cell>
          <cell r="C306" t="str">
            <v>JC</v>
          </cell>
          <cell r="D306">
            <v>55</v>
          </cell>
        </row>
        <row r="307">
          <cell r="A307" t="str">
            <v>66JD</v>
          </cell>
          <cell r="B307">
            <v>66</v>
          </cell>
          <cell r="C307" t="str">
            <v>JD</v>
          </cell>
          <cell r="D307">
            <v>72</v>
          </cell>
        </row>
        <row r="308">
          <cell r="A308" t="str">
            <v>66MV</v>
          </cell>
          <cell r="B308">
            <v>66</v>
          </cell>
          <cell r="C308" t="str">
            <v>MV</v>
          </cell>
          <cell r="D308">
            <v>1720</v>
          </cell>
        </row>
        <row r="309">
          <cell r="A309" t="str">
            <v>66PL</v>
          </cell>
          <cell r="B309">
            <v>66</v>
          </cell>
          <cell r="C309" t="str">
            <v>PL</v>
          </cell>
          <cell r="D309">
            <v>131</v>
          </cell>
        </row>
        <row r="310">
          <cell r="A310" t="str">
            <v>66RC</v>
          </cell>
          <cell r="B310">
            <v>66</v>
          </cell>
          <cell r="C310" t="str">
            <v>RC</v>
          </cell>
          <cell r="D310">
            <v>376</v>
          </cell>
        </row>
        <row r="311">
          <cell r="A311" t="str">
            <v>66RP</v>
          </cell>
          <cell r="B311">
            <v>66</v>
          </cell>
          <cell r="C311" t="str">
            <v>RP</v>
          </cell>
          <cell r="D311">
            <v>61</v>
          </cell>
        </row>
        <row r="312">
          <cell r="A312" t="str">
            <v>66RV</v>
          </cell>
          <cell r="B312">
            <v>66</v>
          </cell>
          <cell r="C312" t="str">
            <v>RV</v>
          </cell>
          <cell r="D312">
            <v>86</v>
          </cell>
        </row>
        <row r="313">
          <cell r="A313" t="str">
            <v>66SD</v>
          </cell>
          <cell r="B313">
            <v>66</v>
          </cell>
          <cell r="C313" t="str">
            <v>SD</v>
          </cell>
          <cell r="D313">
            <v>67</v>
          </cell>
        </row>
        <row r="314">
          <cell r="A314" t="str">
            <v>66TJ</v>
          </cell>
          <cell r="B314">
            <v>66</v>
          </cell>
          <cell r="C314" t="str">
            <v>TJ</v>
          </cell>
          <cell r="D314">
            <v>41</v>
          </cell>
        </row>
        <row r="315">
          <cell r="A315" t="str">
            <v>66WJ</v>
          </cell>
          <cell r="B315">
            <v>66</v>
          </cell>
          <cell r="C315" t="str">
            <v>WJ</v>
          </cell>
          <cell r="D315">
            <v>459</v>
          </cell>
        </row>
        <row r="316">
          <cell r="A316" t="str">
            <v>67</v>
          </cell>
          <cell r="B316">
            <v>67</v>
          </cell>
          <cell r="D316">
            <v>1</v>
          </cell>
        </row>
        <row r="317">
          <cell r="A317" t="str">
            <v>67DK</v>
          </cell>
          <cell r="B317">
            <v>67</v>
          </cell>
          <cell r="C317" t="str">
            <v>DK</v>
          </cell>
          <cell r="D317">
            <v>28</v>
          </cell>
        </row>
        <row r="318">
          <cell r="A318" t="str">
            <v>67DN</v>
          </cell>
          <cell r="B318">
            <v>67</v>
          </cell>
          <cell r="C318" t="str">
            <v>DN</v>
          </cell>
          <cell r="D318">
            <v>192</v>
          </cell>
        </row>
        <row r="319">
          <cell r="A319" t="str">
            <v>67DQ</v>
          </cell>
          <cell r="B319">
            <v>67</v>
          </cell>
          <cell r="C319" t="str">
            <v>DQ</v>
          </cell>
          <cell r="D319">
            <v>34</v>
          </cell>
        </row>
        <row r="320">
          <cell r="A320" t="str">
            <v>67HC</v>
          </cell>
          <cell r="B320">
            <v>67</v>
          </cell>
          <cell r="C320" t="str">
            <v>HC</v>
          </cell>
          <cell r="D320">
            <v>26</v>
          </cell>
        </row>
        <row r="321">
          <cell r="A321" t="str">
            <v>67HD</v>
          </cell>
          <cell r="B321">
            <v>67</v>
          </cell>
          <cell r="C321" t="str">
            <v>HD</v>
          </cell>
          <cell r="D321">
            <v>93</v>
          </cell>
        </row>
        <row r="322">
          <cell r="A322" t="str">
            <v>67HL</v>
          </cell>
          <cell r="B322">
            <v>67</v>
          </cell>
          <cell r="C322" t="str">
            <v>HL</v>
          </cell>
          <cell r="D322">
            <v>27</v>
          </cell>
        </row>
        <row r="323">
          <cell r="A323" t="str">
            <v>67HY</v>
          </cell>
          <cell r="B323">
            <v>67</v>
          </cell>
          <cell r="C323" t="str">
            <v>HY</v>
          </cell>
          <cell r="D323">
            <v>48</v>
          </cell>
        </row>
        <row r="324">
          <cell r="A324" t="str">
            <v>67JC</v>
          </cell>
          <cell r="B324">
            <v>67</v>
          </cell>
          <cell r="C324" t="str">
            <v>JC</v>
          </cell>
          <cell r="D324">
            <v>30</v>
          </cell>
        </row>
        <row r="325">
          <cell r="A325" t="str">
            <v>67JD</v>
          </cell>
          <cell r="B325">
            <v>67</v>
          </cell>
          <cell r="C325" t="str">
            <v>JD</v>
          </cell>
          <cell r="D325">
            <v>115</v>
          </cell>
        </row>
        <row r="326">
          <cell r="A326" t="str">
            <v>67MV</v>
          </cell>
          <cell r="B326">
            <v>67</v>
          </cell>
          <cell r="C326" t="str">
            <v>MV</v>
          </cell>
          <cell r="D326">
            <v>1150</v>
          </cell>
        </row>
        <row r="327">
          <cell r="A327" t="str">
            <v>67PL</v>
          </cell>
          <cell r="B327">
            <v>67</v>
          </cell>
          <cell r="C327" t="str">
            <v>PL</v>
          </cell>
          <cell r="D327">
            <v>85</v>
          </cell>
        </row>
        <row r="328">
          <cell r="A328" t="str">
            <v>67RC</v>
          </cell>
          <cell r="B328">
            <v>67</v>
          </cell>
          <cell r="C328" t="str">
            <v>RC</v>
          </cell>
          <cell r="D328">
            <v>264</v>
          </cell>
        </row>
        <row r="329">
          <cell r="A329" t="str">
            <v>67RP</v>
          </cell>
          <cell r="B329">
            <v>67</v>
          </cell>
          <cell r="C329" t="str">
            <v>RP</v>
          </cell>
          <cell r="D329">
            <v>81</v>
          </cell>
        </row>
        <row r="330">
          <cell r="A330" t="str">
            <v>67RV</v>
          </cell>
          <cell r="B330">
            <v>67</v>
          </cell>
          <cell r="C330" t="str">
            <v>RV</v>
          </cell>
          <cell r="D330">
            <v>31</v>
          </cell>
        </row>
        <row r="331">
          <cell r="A331" t="str">
            <v>67SD</v>
          </cell>
          <cell r="B331">
            <v>67</v>
          </cell>
          <cell r="C331" t="str">
            <v>SD</v>
          </cell>
          <cell r="D331">
            <v>107</v>
          </cell>
        </row>
        <row r="332">
          <cell r="A332" t="str">
            <v>67WJ</v>
          </cell>
          <cell r="B332">
            <v>67</v>
          </cell>
          <cell r="C332" t="str">
            <v>WJ</v>
          </cell>
          <cell r="D332">
            <v>363</v>
          </cell>
        </row>
        <row r="333">
          <cell r="A333" t="str">
            <v>69DK</v>
          </cell>
          <cell r="B333">
            <v>69</v>
          </cell>
          <cell r="C333" t="str">
            <v>DK</v>
          </cell>
          <cell r="D333">
            <v>27</v>
          </cell>
        </row>
        <row r="334">
          <cell r="A334" t="str">
            <v>69DN</v>
          </cell>
          <cell r="B334">
            <v>69</v>
          </cell>
          <cell r="C334" t="str">
            <v>DN</v>
          </cell>
          <cell r="D334">
            <v>249</v>
          </cell>
        </row>
        <row r="335">
          <cell r="A335" t="str">
            <v>69DQ</v>
          </cell>
          <cell r="B335">
            <v>69</v>
          </cell>
          <cell r="C335" t="str">
            <v>DQ</v>
          </cell>
          <cell r="D335">
            <v>40</v>
          </cell>
        </row>
        <row r="336">
          <cell r="A336" t="str">
            <v>69HC</v>
          </cell>
          <cell r="B336">
            <v>69</v>
          </cell>
          <cell r="C336" t="str">
            <v>HC</v>
          </cell>
          <cell r="D336">
            <v>19</v>
          </cell>
        </row>
        <row r="337">
          <cell r="A337" t="str">
            <v>69HD</v>
          </cell>
          <cell r="B337">
            <v>69</v>
          </cell>
          <cell r="C337" t="str">
            <v>HD</v>
          </cell>
          <cell r="D337">
            <v>81</v>
          </cell>
        </row>
        <row r="338">
          <cell r="A338" t="str">
            <v>69HL</v>
          </cell>
          <cell r="B338">
            <v>69</v>
          </cell>
          <cell r="C338" t="str">
            <v>HL</v>
          </cell>
          <cell r="D338">
            <v>21</v>
          </cell>
        </row>
        <row r="339">
          <cell r="A339" t="str">
            <v>69HY</v>
          </cell>
          <cell r="B339">
            <v>69</v>
          </cell>
          <cell r="C339" t="str">
            <v>HY</v>
          </cell>
          <cell r="D339">
            <v>40</v>
          </cell>
        </row>
        <row r="340">
          <cell r="A340" t="str">
            <v>69JC</v>
          </cell>
          <cell r="B340">
            <v>69</v>
          </cell>
          <cell r="C340" t="str">
            <v>JC</v>
          </cell>
          <cell r="D340">
            <v>23</v>
          </cell>
        </row>
        <row r="341">
          <cell r="A341" t="str">
            <v>69JD</v>
          </cell>
          <cell r="B341">
            <v>69</v>
          </cell>
          <cell r="C341" t="str">
            <v>JD</v>
          </cell>
          <cell r="D341">
            <v>91</v>
          </cell>
        </row>
        <row r="342">
          <cell r="A342" t="str">
            <v>69MV</v>
          </cell>
          <cell r="B342">
            <v>69</v>
          </cell>
          <cell r="C342" t="str">
            <v>MV</v>
          </cell>
          <cell r="D342">
            <v>725</v>
          </cell>
        </row>
        <row r="343">
          <cell r="A343" t="str">
            <v>69PL</v>
          </cell>
          <cell r="B343">
            <v>69</v>
          </cell>
          <cell r="C343" t="str">
            <v>PL</v>
          </cell>
          <cell r="D343">
            <v>126</v>
          </cell>
        </row>
        <row r="344">
          <cell r="A344" t="str">
            <v>69RC</v>
          </cell>
          <cell r="B344">
            <v>69</v>
          </cell>
          <cell r="C344" t="str">
            <v>RC</v>
          </cell>
          <cell r="D344">
            <v>534</v>
          </cell>
        </row>
        <row r="345">
          <cell r="A345" t="str">
            <v>69RP</v>
          </cell>
          <cell r="B345">
            <v>69</v>
          </cell>
          <cell r="C345" t="str">
            <v>RP</v>
          </cell>
          <cell r="D345">
            <v>148</v>
          </cell>
        </row>
        <row r="346">
          <cell r="A346" t="str">
            <v>69RV</v>
          </cell>
          <cell r="B346">
            <v>69</v>
          </cell>
          <cell r="C346" t="str">
            <v>RV</v>
          </cell>
          <cell r="D346">
            <v>13</v>
          </cell>
        </row>
        <row r="347">
          <cell r="A347" t="str">
            <v>69SD</v>
          </cell>
          <cell r="B347">
            <v>69</v>
          </cell>
          <cell r="C347" t="str">
            <v>SD</v>
          </cell>
          <cell r="D347">
            <v>86</v>
          </cell>
        </row>
        <row r="348">
          <cell r="A348" t="str">
            <v>69TJ</v>
          </cell>
          <cell r="B348">
            <v>69</v>
          </cell>
          <cell r="C348" t="str">
            <v>TJ</v>
          </cell>
          <cell r="D348">
            <v>51</v>
          </cell>
        </row>
        <row r="349">
          <cell r="A349" t="str">
            <v>69WJ</v>
          </cell>
          <cell r="B349">
            <v>69</v>
          </cell>
          <cell r="C349" t="str">
            <v>WJ</v>
          </cell>
          <cell r="D349">
            <v>274</v>
          </cell>
        </row>
        <row r="350">
          <cell r="A350" t="str">
            <v>71DK</v>
          </cell>
          <cell r="B350">
            <v>71</v>
          </cell>
          <cell r="C350" t="str">
            <v>DK</v>
          </cell>
          <cell r="D350">
            <v>47</v>
          </cell>
        </row>
        <row r="351">
          <cell r="A351" t="str">
            <v>71DN</v>
          </cell>
          <cell r="B351">
            <v>71</v>
          </cell>
          <cell r="C351" t="str">
            <v>DN</v>
          </cell>
          <cell r="D351">
            <v>281</v>
          </cell>
        </row>
        <row r="352">
          <cell r="A352" t="str">
            <v>71DQ</v>
          </cell>
          <cell r="B352">
            <v>71</v>
          </cell>
          <cell r="C352" t="str">
            <v>DQ</v>
          </cell>
          <cell r="D352">
            <v>75</v>
          </cell>
        </row>
        <row r="353">
          <cell r="A353" t="str">
            <v>71HC</v>
          </cell>
          <cell r="B353">
            <v>71</v>
          </cell>
          <cell r="C353" t="str">
            <v>HC</v>
          </cell>
          <cell r="D353">
            <v>17</v>
          </cell>
        </row>
        <row r="354">
          <cell r="A354" t="str">
            <v>71HD</v>
          </cell>
          <cell r="B354">
            <v>71</v>
          </cell>
          <cell r="C354" t="str">
            <v>HD</v>
          </cell>
          <cell r="D354">
            <v>85</v>
          </cell>
        </row>
        <row r="355">
          <cell r="A355" t="str">
            <v>71HL</v>
          </cell>
          <cell r="B355">
            <v>71</v>
          </cell>
          <cell r="C355" t="str">
            <v>HL</v>
          </cell>
          <cell r="D355">
            <v>34</v>
          </cell>
        </row>
        <row r="356">
          <cell r="A356" t="str">
            <v>71HY</v>
          </cell>
          <cell r="B356">
            <v>71</v>
          </cell>
          <cell r="C356" t="str">
            <v>HY</v>
          </cell>
          <cell r="D356">
            <v>75</v>
          </cell>
        </row>
        <row r="357">
          <cell r="A357" t="str">
            <v>71JC</v>
          </cell>
          <cell r="B357">
            <v>71</v>
          </cell>
          <cell r="C357" t="str">
            <v>JC</v>
          </cell>
          <cell r="D357">
            <v>29</v>
          </cell>
        </row>
        <row r="358">
          <cell r="A358" t="str">
            <v>71JD</v>
          </cell>
          <cell r="B358">
            <v>71</v>
          </cell>
          <cell r="C358" t="str">
            <v>JD</v>
          </cell>
          <cell r="D358">
            <v>74</v>
          </cell>
        </row>
        <row r="359">
          <cell r="A359" t="str">
            <v>71MV</v>
          </cell>
          <cell r="B359">
            <v>71</v>
          </cell>
          <cell r="C359" t="str">
            <v>MV</v>
          </cell>
          <cell r="D359">
            <v>1078</v>
          </cell>
        </row>
        <row r="360">
          <cell r="A360" t="str">
            <v>71PL</v>
          </cell>
          <cell r="B360">
            <v>71</v>
          </cell>
          <cell r="C360" t="str">
            <v>PL</v>
          </cell>
          <cell r="D360">
            <v>102</v>
          </cell>
        </row>
        <row r="361">
          <cell r="A361" t="str">
            <v>71RC</v>
          </cell>
          <cell r="B361">
            <v>71</v>
          </cell>
          <cell r="C361" t="str">
            <v>RC</v>
          </cell>
          <cell r="D361">
            <v>374</v>
          </cell>
        </row>
        <row r="362">
          <cell r="A362" t="str">
            <v>71RP</v>
          </cell>
          <cell r="B362">
            <v>71</v>
          </cell>
          <cell r="C362" t="str">
            <v>RP</v>
          </cell>
          <cell r="D362">
            <v>58</v>
          </cell>
        </row>
        <row r="363">
          <cell r="A363" t="str">
            <v>71RV</v>
          </cell>
          <cell r="B363">
            <v>71</v>
          </cell>
          <cell r="C363" t="str">
            <v>RV</v>
          </cell>
          <cell r="D363">
            <v>66</v>
          </cell>
        </row>
        <row r="364">
          <cell r="A364" t="str">
            <v>71RW</v>
          </cell>
          <cell r="B364">
            <v>71</v>
          </cell>
          <cell r="C364" t="str">
            <v>RW</v>
          </cell>
          <cell r="D364">
            <v>4</v>
          </cell>
        </row>
        <row r="365">
          <cell r="A365" t="str">
            <v>71SD</v>
          </cell>
          <cell r="B365">
            <v>71</v>
          </cell>
          <cell r="C365" t="str">
            <v>SD</v>
          </cell>
          <cell r="D365">
            <v>27</v>
          </cell>
        </row>
        <row r="366">
          <cell r="A366" t="str">
            <v>71WJ</v>
          </cell>
          <cell r="B366">
            <v>71</v>
          </cell>
          <cell r="C366" t="str">
            <v>WJ</v>
          </cell>
          <cell r="D366">
            <v>416</v>
          </cell>
        </row>
        <row r="367">
          <cell r="A367" t="str">
            <v>72</v>
          </cell>
          <cell r="B367">
            <v>72</v>
          </cell>
          <cell r="D367">
            <v>1</v>
          </cell>
        </row>
        <row r="368">
          <cell r="A368" t="str">
            <v>72DK</v>
          </cell>
          <cell r="B368">
            <v>72</v>
          </cell>
          <cell r="C368" t="str">
            <v>DK</v>
          </cell>
          <cell r="D368">
            <v>22</v>
          </cell>
        </row>
        <row r="369">
          <cell r="A369" t="str">
            <v>72DN</v>
          </cell>
          <cell r="B369">
            <v>72</v>
          </cell>
          <cell r="C369" t="str">
            <v>DN</v>
          </cell>
          <cell r="D369">
            <v>207</v>
          </cell>
        </row>
        <row r="370">
          <cell r="A370" t="str">
            <v>72DQ</v>
          </cell>
          <cell r="B370">
            <v>72</v>
          </cell>
          <cell r="C370" t="str">
            <v>DQ</v>
          </cell>
          <cell r="D370">
            <v>4</v>
          </cell>
        </row>
        <row r="371">
          <cell r="A371" t="str">
            <v>72HC</v>
          </cell>
          <cell r="B371">
            <v>72</v>
          </cell>
          <cell r="C371" t="str">
            <v>HC</v>
          </cell>
          <cell r="D371">
            <v>8</v>
          </cell>
        </row>
        <row r="372">
          <cell r="A372" t="str">
            <v>72HD</v>
          </cell>
          <cell r="B372">
            <v>72</v>
          </cell>
          <cell r="C372" t="str">
            <v>HD</v>
          </cell>
          <cell r="D372">
            <v>21</v>
          </cell>
        </row>
        <row r="373">
          <cell r="A373" t="str">
            <v>72HY</v>
          </cell>
          <cell r="B373">
            <v>72</v>
          </cell>
          <cell r="C373" t="str">
            <v>HY</v>
          </cell>
          <cell r="D373">
            <v>32</v>
          </cell>
        </row>
        <row r="374">
          <cell r="A374" t="str">
            <v>72JD</v>
          </cell>
          <cell r="B374">
            <v>72</v>
          </cell>
          <cell r="C374" t="str">
            <v>JD</v>
          </cell>
          <cell r="D374">
            <v>76</v>
          </cell>
        </row>
        <row r="375">
          <cell r="A375" t="str">
            <v>72MV</v>
          </cell>
          <cell r="B375">
            <v>72</v>
          </cell>
          <cell r="C375" t="str">
            <v>MV</v>
          </cell>
          <cell r="D375">
            <v>804</v>
          </cell>
        </row>
        <row r="376">
          <cell r="A376" t="str">
            <v>72PL</v>
          </cell>
          <cell r="B376">
            <v>72</v>
          </cell>
          <cell r="C376" t="str">
            <v>PL</v>
          </cell>
          <cell r="D376">
            <v>84</v>
          </cell>
        </row>
        <row r="377">
          <cell r="A377" t="str">
            <v>72PT</v>
          </cell>
          <cell r="B377">
            <v>72</v>
          </cell>
          <cell r="C377" t="str">
            <v>PT</v>
          </cell>
          <cell r="D377">
            <v>4</v>
          </cell>
        </row>
        <row r="378">
          <cell r="A378" t="str">
            <v>72RC</v>
          </cell>
          <cell r="B378">
            <v>72</v>
          </cell>
          <cell r="C378" t="str">
            <v>RC</v>
          </cell>
          <cell r="D378">
            <v>530</v>
          </cell>
        </row>
        <row r="379">
          <cell r="A379" t="str">
            <v>72RP</v>
          </cell>
          <cell r="B379">
            <v>72</v>
          </cell>
          <cell r="C379" t="str">
            <v>RP</v>
          </cell>
          <cell r="D379">
            <v>38</v>
          </cell>
        </row>
        <row r="380">
          <cell r="A380" t="str">
            <v>72SD</v>
          </cell>
          <cell r="B380">
            <v>72</v>
          </cell>
          <cell r="C380" t="str">
            <v>SD</v>
          </cell>
          <cell r="D380">
            <v>87</v>
          </cell>
        </row>
        <row r="381">
          <cell r="A381" t="str">
            <v>72TJ</v>
          </cell>
          <cell r="B381">
            <v>72</v>
          </cell>
          <cell r="C381" t="str">
            <v>TJ</v>
          </cell>
          <cell r="D381">
            <v>37</v>
          </cell>
        </row>
        <row r="382">
          <cell r="A382" t="str">
            <v>72WJ</v>
          </cell>
          <cell r="B382">
            <v>72</v>
          </cell>
          <cell r="C382" t="str">
            <v>WJ</v>
          </cell>
          <cell r="D382">
            <v>239</v>
          </cell>
        </row>
        <row r="383">
          <cell r="A383" t="str">
            <v>73</v>
          </cell>
          <cell r="B383">
            <v>73</v>
          </cell>
          <cell r="D383">
            <v>1</v>
          </cell>
        </row>
        <row r="384">
          <cell r="A384" t="str">
            <v>73DK</v>
          </cell>
          <cell r="B384">
            <v>73</v>
          </cell>
          <cell r="C384" t="str">
            <v>DK</v>
          </cell>
          <cell r="D384">
            <v>40</v>
          </cell>
        </row>
        <row r="385">
          <cell r="A385" t="str">
            <v>73DN</v>
          </cell>
          <cell r="B385">
            <v>73</v>
          </cell>
          <cell r="C385" t="str">
            <v>DN</v>
          </cell>
          <cell r="D385">
            <v>291</v>
          </cell>
        </row>
        <row r="386">
          <cell r="A386" t="str">
            <v>73DQ</v>
          </cell>
          <cell r="B386">
            <v>73</v>
          </cell>
          <cell r="C386" t="str">
            <v>DQ</v>
          </cell>
          <cell r="D386">
            <v>48</v>
          </cell>
        </row>
        <row r="387">
          <cell r="A387" t="str">
            <v>73HC</v>
          </cell>
          <cell r="B387">
            <v>73</v>
          </cell>
          <cell r="C387" t="str">
            <v>HC</v>
          </cell>
          <cell r="D387">
            <v>9</v>
          </cell>
        </row>
        <row r="388">
          <cell r="A388" t="str">
            <v>73HD</v>
          </cell>
          <cell r="B388">
            <v>73</v>
          </cell>
          <cell r="C388" t="str">
            <v>HD</v>
          </cell>
          <cell r="D388">
            <v>46</v>
          </cell>
        </row>
        <row r="389">
          <cell r="A389" t="str">
            <v>73HL</v>
          </cell>
          <cell r="B389">
            <v>73</v>
          </cell>
          <cell r="C389" t="str">
            <v>HL</v>
          </cell>
          <cell r="D389">
            <v>8</v>
          </cell>
        </row>
        <row r="390">
          <cell r="A390" t="str">
            <v>73HY</v>
          </cell>
          <cell r="B390">
            <v>73</v>
          </cell>
          <cell r="C390" t="str">
            <v>HY</v>
          </cell>
          <cell r="D390">
            <v>61</v>
          </cell>
        </row>
        <row r="391">
          <cell r="A391" t="str">
            <v>73JC</v>
          </cell>
          <cell r="B391">
            <v>73</v>
          </cell>
          <cell r="C391" t="str">
            <v>JC</v>
          </cell>
          <cell r="D391">
            <v>17</v>
          </cell>
        </row>
        <row r="392">
          <cell r="A392" t="str">
            <v>73JD</v>
          </cell>
          <cell r="B392">
            <v>73</v>
          </cell>
          <cell r="C392" t="str">
            <v>JD</v>
          </cell>
          <cell r="D392">
            <v>69</v>
          </cell>
        </row>
        <row r="393">
          <cell r="A393" t="str">
            <v>73MV</v>
          </cell>
          <cell r="B393">
            <v>73</v>
          </cell>
          <cell r="C393" t="str">
            <v>MV</v>
          </cell>
          <cell r="D393">
            <v>796</v>
          </cell>
        </row>
        <row r="394">
          <cell r="A394" t="str">
            <v>73PL</v>
          </cell>
          <cell r="B394">
            <v>73</v>
          </cell>
          <cell r="C394" t="str">
            <v>PL</v>
          </cell>
          <cell r="D394">
            <v>68</v>
          </cell>
        </row>
        <row r="395">
          <cell r="A395" t="str">
            <v>73RC</v>
          </cell>
          <cell r="B395">
            <v>73</v>
          </cell>
          <cell r="C395" t="str">
            <v>RC</v>
          </cell>
          <cell r="D395">
            <v>302</v>
          </cell>
        </row>
        <row r="396">
          <cell r="A396" t="str">
            <v>73RP</v>
          </cell>
          <cell r="B396">
            <v>73</v>
          </cell>
          <cell r="C396" t="str">
            <v>RP</v>
          </cell>
          <cell r="D396">
            <v>47</v>
          </cell>
        </row>
        <row r="397">
          <cell r="A397" t="str">
            <v>73RV</v>
          </cell>
          <cell r="B397">
            <v>73</v>
          </cell>
          <cell r="C397" t="str">
            <v>RV</v>
          </cell>
          <cell r="D397">
            <v>27</v>
          </cell>
        </row>
        <row r="398">
          <cell r="A398" t="str">
            <v>73SD</v>
          </cell>
          <cell r="B398">
            <v>73</v>
          </cell>
          <cell r="C398" t="str">
            <v>SD</v>
          </cell>
          <cell r="D398">
            <v>64</v>
          </cell>
        </row>
        <row r="399">
          <cell r="A399" t="str">
            <v>73TJ</v>
          </cell>
          <cell r="B399">
            <v>73</v>
          </cell>
          <cell r="C399" t="str">
            <v>TJ</v>
          </cell>
          <cell r="D399">
            <v>37</v>
          </cell>
        </row>
        <row r="400">
          <cell r="A400" t="str">
            <v>73WJ</v>
          </cell>
          <cell r="B400">
            <v>73</v>
          </cell>
          <cell r="C400" t="str">
            <v>WJ</v>
          </cell>
          <cell r="D400">
            <v>244</v>
          </cell>
        </row>
        <row r="401">
          <cell r="A401" t="str">
            <v>74</v>
          </cell>
          <cell r="B401">
            <v>74</v>
          </cell>
          <cell r="D401">
            <v>2</v>
          </cell>
        </row>
        <row r="402">
          <cell r="A402" t="str">
            <v>74DN</v>
          </cell>
          <cell r="B402">
            <v>74</v>
          </cell>
          <cell r="C402" t="str">
            <v>DN</v>
          </cell>
          <cell r="D402">
            <v>177</v>
          </cell>
        </row>
        <row r="403">
          <cell r="A403" t="str">
            <v>74HC</v>
          </cell>
          <cell r="B403">
            <v>74</v>
          </cell>
          <cell r="C403" t="str">
            <v>HC</v>
          </cell>
          <cell r="D403">
            <v>8</v>
          </cell>
        </row>
        <row r="404">
          <cell r="A404" t="str">
            <v>74HD</v>
          </cell>
          <cell r="B404">
            <v>74</v>
          </cell>
          <cell r="C404" t="str">
            <v>HD</v>
          </cell>
          <cell r="D404">
            <v>55</v>
          </cell>
        </row>
        <row r="405">
          <cell r="A405" t="str">
            <v>74HY</v>
          </cell>
          <cell r="B405">
            <v>74</v>
          </cell>
          <cell r="C405" t="str">
            <v>HY</v>
          </cell>
          <cell r="D405">
            <v>30</v>
          </cell>
        </row>
        <row r="406">
          <cell r="A406" t="str">
            <v>74JC</v>
          </cell>
          <cell r="B406">
            <v>74</v>
          </cell>
          <cell r="C406" t="str">
            <v>JC</v>
          </cell>
          <cell r="D406">
            <v>11</v>
          </cell>
        </row>
        <row r="407">
          <cell r="A407" t="str">
            <v>74JD</v>
          </cell>
          <cell r="B407">
            <v>74</v>
          </cell>
          <cell r="C407" t="str">
            <v>JD</v>
          </cell>
          <cell r="D407">
            <v>105</v>
          </cell>
        </row>
        <row r="408">
          <cell r="A408" t="str">
            <v>74MV</v>
          </cell>
          <cell r="B408">
            <v>74</v>
          </cell>
          <cell r="C408" t="str">
            <v>MV</v>
          </cell>
          <cell r="D408">
            <v>293</v>
          </cell>
        </row>
        <row r="409">
          <cell r="A409" t="str">
            <v>74PL</v>
          </cell>
          <cell r="B409">
            <v>74</v>
          </cell>
          <cell r="C409" t="str">
            <v>PL</v>
          </cell>
          <cell r="D409">
            <v>34</v>
          </cell>
        </row>
        <row r="410">
          <cell r="A410" t="str">
            <v>74RC</v>
          </cell>
          <cell r="B410">
            <v>74</v>
          </cell>
          <cell r="C410" t="str">
            <v>RC</v>
          </cell>
          <cell r="D410">
            <v>223</v>
          </cell>
        </row>
        <row r="411">
          <cell r="A411" t="str">
            <v>74RP</v>
          </cell>
          <cell r="B411">
            <v>74</v>
          </cell>
          <cell r="C411" t="str">
            <v>RP</v>
          </cell>
          <cell r="D411">
            <v>33</v>
          </cell>
        </row>
        <row r="412">
          <cell r="A412" t="str">
            <v>74RV</v>
          </cell>
          <cell r="B412">
            <v>74</v>
          </cell>
          <cell r="C412" t="str">
            <v>RV</v>
          </cell>
          <cell r="D412">
            <v>16</v>
          </cell>
        </row>
        <row r="413">
          <cell r="A413" t="str">
            <v>74SD</v>
          </cell>
          <cell r="B413">
            <v>74</v>
          </cell>
          <cell r="C413" t="str">
            <v>SD</v>
          </cell>
          <cell r="D413">
            <v>98</v>
          </cell>
        </row>
        <row r="414">
          <cell r="A414" t="str">
            <v>74TJ</v>
          </cell>
          <cell r="B414">
            <v>74</v>
          </cell>
          <cell r="C414" t="str">
            <v>TJ</v>
          </cell>
          <cell r="D414">
            <v>45</v>
          </cell>
        </row>
        <row r="415">
          <cell r="A415" t="str">
            <v>74WJ</v>
          </cell>
          <cell r="B415">
            <v>74</v>
          </cell>
          <cell r="C415" t="str">
            <v>WJ</v>
          </cell>
          <cell r="D415">
            <v>236</v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 DOWNLOAD"/>
    </sheetNames>
    <sheetDataSet>
      <sheetData sheetId="1">
        <row r="1">
          <cell r="A1" t="str">
            <v>31RC</v>
          </cell>
          <cell r="B1">
            <v>31</v>
          </cell>
          <cell r="C1" t="str">
            <v>RC</v>
          </cell>
          <cell r="D1">
            <v>0</v>
          </cell>
        </row>
        <row r="2">
          <cell r="A2" t="str">
            <v>32HD</v>
          </cell>
          <cell r="B2">
            <v>32</v>
          </cell>
          <cell r="C2" t="str">
            <v>HD</v>
          </cell>
          <cell r="D2">
            <v>0</v>
          </cell>
        </row>
        <row r="3">
          <cell r="A3" t="str">
            <v>43DN</v>
          </cell>
          <cell r="B3">
            <v>43</v>
          </cell>
          <cell r="C3" t="str">
            <v>DN</v>
          </cell>
          <cell r="D3">
            <v>0</v>
          </cell>
        </row>
        <row r="4">
          <cell r="A4" t="str">
            <v/>
          </cell>
        </row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TYS #"/>
      <sheetName val="DELIVERY"/>
      <sheetName val="INVENTORY"/>
      <sheetName val="PRODUCTION"/>
      <sheetName val="PRICEVARIANCE"/>
      <sheetName val="PRICELST"/>
      <sheetName val="monthly"/>
    </sheetNames>
    <sheetDataSet>
      <sheetData sheetId="0">
        <row r="284">
          <cell r="B284">
            <v>0.02</v>
          </cell>
        </row>
        <row r="286">
          <cell r="B286">
            <v>0.035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GM V ACT"/>
      <sheetName val="BTG"/>
      <sheetName val="DSM FILE"/>
      <sheetName val="BX-C ORDERS"/>
      <sheetName val="SALES"/>
      <sheetName val="PRIOR MTH SALES"/>
      <sheetName val="3MO SALES"/>
      <sheetName val="KSTOCK"/>
      <sheetName val="3MO ORDS"/>
      <sheetName val="WOR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SKF"/>
      <sheetName val="P99-12A"/>
      <sheetName val="MY"/>
      <sheetName val="PSET"/>
      <sheetName val="PSPL"/>
      <sheetName val="PL-TM"/>
    </sheetNames>
    <sheetDataSet>
      <sheetData sheetId="0">
        <row r="2">
          <cell r="A2" t="str">
            <v>body</v>
          </cell>
          <cell r="B2" t="str">
            <v>dist</v>
          </cell>
          <cell r="C2" t="str">
            <v>pl</v>
          </cell>
          <cell r="D2" t="str">
            <v>km</v>
          </cell>
          <cell r="E2" t="str">
            <v>199910</v>
          </cell>
          <cell r="F2" t="str">
            <v>199911</v>
          </cell>
          <cell r="G2" t="str">
            <v>199912</v>
          </cell>
          <cell r="H2" t="str">
            <v>200001</v>
          </cell>
          <cell r="I2" t="str">
            <v>200002</v>
          </cell>
          <cell r="J2" t="str">
            <v>200003</v>
          </cell>
          <cell r="K2" t="str">
            <v>200004</v>
          </cell>
          <cell r="L2" t="str">
            <v>200005</v>
          </cell>
          <cell r="M2" t="str">
            <v>200006</v>
          </cell>
          <cell r="N2" t="str">
            <v>200007</v>
          </cell>
          <cell r="O2" t="str">
            <v>200008</v>
          </cell>
          <cell r="P2" t="str">
            <v>200009</v>
          </cell>
          <cell r="Q2" t="str">
            <v>200010</v>
          </cell>
          <cell r="R2" t="str">
            <v>200011</v>
          </cell>
          <cell r="S2" t="str">
            <v>200012</v>
          </cell>
        </row>
        <row r="3">
          <cell r="A3" t="str">
            <v>F24S</v>
          </cell>
          <cell r="B3" t="str">
            <v>Argentin</v>
          </cell>
          <cell r="C3" t="str">
            <v>GST</v>
          </cell>
          <cell r="D3" t="str">
            <v>D32AMNGFLFA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 t="str">
            <v>F24S</v>
          </cell>
          <cell r="B4" t="str">
            <v>Brazil</v>
          </cell>
          <cell r="C4" t="str">
            <v>GST</v>
          </cell>
          <cell r="D4" t="str">
            <v>D32AMNGFLFB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A5" t="str">
            <v>F24S</v>
          </cell>
          <cell r="B5" t="str">
            <v>EU</v>
          </cell>
          <cell r="C5" t="str">
            <v>GS-EU</v>
          </cell>
          <cell r="D5" t="str">
            <v>D32AMNHSLF6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 t="str">
            <v>F24S</v>
          </cell>
          <cell r="B6" t="str">
            <v>Guam</v>
          </cell>
          <cell r="C6" t="str">
            <v>GS</v>
          </cell>
          <cell r="D6" t="str">
            <v>D31AMNHML4M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A7" t="str">
            <v>F24S</v>
          </cell>
          <cell r="B7" t="str">
            <v>Guam</v>
          </cell>
          <cell r="C7" t="str">
            <v>GS</v>
          </cell>
          <cell r="D7" t="str">
            <v>D31AMRHML4M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 t="str">
            <v>F24S</v>
          </cell>
          <cell r="B8" t="str">
            <v>Guam</v>
          </cell>
          <cell r="C8" t="str">
            <v>RS</v>
          </cell>
          <cell r="D8" t="str">
            <v>D31AMNJML4M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>F24s</v>
          </cell>
          <cell r="B9" t="str">
            <v>MMSA</v>
          </cell>
          <cell r="C9" t="str">
            <v>GS</v>
          </cell>
          <cell r="D9" t="str">
            <v>D31AMNHML4M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A10" t="str">
            <v>F24s</v>
          </cell>
          <cell r="B10" t="str">
            <v>MMSA</v>
          </cell>
          <cell r="C10" t="str">
            <v>GS</v>
          </cell>
          <cell r="D10" t="str">
            <v>D31AMNHML9M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>F24s</v>
          </cell>
          <cell r="B11" t="str">
            <v>MMSA</v>
          </cell>
          <cell r="C11" t="str">
            <v>GS</v>
          </cell>
          <cell r="D11" t="str">
            <v>D31AMRHML4M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F24s</v>
          </cell>
          <cell r="B12" t="str">
            <v>MMSA</v>
          </cell>
          <cell r="C12" t="str">
            <v>GS</v>
          </cell>
          <cell r="D12" t="str">
            <v>D31AMRHML9M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F24s</v>
          </cell>
          <cell r="B13" t="str">
            <v>MMSA</v>
          </cell>
          <cell r="C13" t="str">
            <v>GS-10th</v>
          </cell>
          <cell r="D13" t="str">
            <v>D31AMNXML4M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F24s</v>
          </cell>
          <cell r="B14" t="str">
            <v>MMSA</v>
          </cell>
          <cell r="C14" t="str">
            <v>GS-10th</v>
          </cell>
          <cell r="D14" t="str">
            <v>D31AMNXML9M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F24s</v>
          </cell>
          <cell r="B15" t="str">
            <v>MMSA</v>
          </cell>
          <cell r="C15" t="str">
            <v>GS-10th</v>
          </cell>
          <cell r="D15" t="str">
            <v>D31AMRXML4M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 t="str">
            <v>F24s</v>
          </cell>
          <cell r="B16" t="str">
            <v>MMSA</v>
          </cell>
          <cell r="C16" t="str">
            <v>GS-10th</v>
          </cell>
          <cell r="D16" t="str">
            <v>D31AMRXML9M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A17" t="str">
            <v>F24s</v>
          </cell>
          <cell r="B17" t="str">
            <v>MMSA</v>
          </cell>
          <cell r="C17" t="str">
            <v>GST</v>
          </cell>
          <cell r="D17" t="str">
            <v>D32AMNGFL4M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 t="str">
            <v>F24s</v>
          </cell>
          <cell r="B18" t="str">
            <v>MMSA</v>
          </cell>
          <cell r="C18" t="str">
            <v>GST</v>
          </cell>
          <cell r="D18" t="str">
            <v>D32AMNGFL9M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A19" t="str">
            <v>F24s</v>
          </cell>
          <cell r="B19" t="str">
            <v>MMSA</v>
          </cell>
          <cell r="C19" t="str">
            <v>GST</v>
          </cell>
          <cell r="D19" t="str">
            <v>D32AMRGFL4M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A20" t="str">
            <v>F24s</v>
          </cell>
          <cell r="B20" t="str">
            <v>MMSA</v>
          </cell>
          <cell r="C20" t="str">
            <v>GST</v>
          </cell>
          <cell r="D20" t="str">
            <v>D32AMRGFL9M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F24s</v>
          </cell>
          <cell r="B21" t="str">
            <v>MMSA</v>
          </cell>
          <cell r="C21" t="str">
            <v>GSX</v>
          </cell>
          <cell r="D21" t="str">
            <v>D33AMNGFL4M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 t="str">
            <v>F24s</v>
          </cell>
          <cell r="B22" t="str">
            <v>MMSA</v>
          </cell>
          <cell r="C22" t="str">
            <v>GSX</v>
          </cell>
          <cell r="D22" t="str">
            <v>D33AMNGFL9M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A23" t="str">
            <v>F24s</v>
          </cell>
          <cell r="B23" t="str">
            <v>MMSA</v>
          </cell>
          <cell r="C23" t="str">
            <v>GSX</v>
          </cell>
          <cell r="D23" t="str">
            <v>D33AMRGFL4M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A24" t="str">
            <v>F24s</v>
          </cell>
          <cell r="B24" t="str">
            <v>MMSA</v>
          </cell>
          <cell r="C24" t="str">
            <v>GSX</v>
          </cell>
          <cell r="D24" t="str">
            <v>D33AMRGFL9M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F24s</v>
          </cell>
          <cell r="B25" t="str">
            <v>MMSA</v>
          </cell>
          <cell r="C25" t="str">
            <v>RS</v>
          </cell>
          <cell r="D25" t="str">
            <v>D31AMNJML4M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A26" t="str">
            <v>F24s</v>
          </cell>
          <cell r="B26" t="str">
            <v>MMSA</v>
          </cell>
          <cell r="C26" t="str">
            <v>RS</v>
          </cell>
          <cell r="D26" t="str">
            <v>D31AMNJML9M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A27" t="str">
            <v>F24s</v>
          </cell>
          <cell r="B27" t="str">
            <v>MMSA</v>
          </cell>
          <cell r="C27" t="str">
            <v>RS</v>
          </cell>
          <cell r="D27" t="str">
            <v>D31AMRJML4M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A28" t="str">
            <v>F24s</v>
          </cell>
          <cell r="B28" t="str">
            <v>MMSA</v>
          </cell>
          <cell r="C28" t="str">
            <v>RS</v>
          </cell>
          <cell r="D28" t="str">
            <v>D31AMRJML9M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A29" t="str">
            <v>F24S</v>
          </cell>
          <cell r="B29" t="str">
            <v>PuertoR</v>
          </cell>
          <cell r="C29" t="str">
            <v>GST</v>
          </cell>
          <cell r="D29" t="str">
            <v>D32AMNGFL4M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A30" t="str">
            <v>F24S</v>
          </cell>
          <cell r="B30" t="str">
            <v>PuertoR</v>
          </cell>
          <cell r="C30" t="str">
            <v>GST</v>
          </cell>
          <cell r="D30" t="str">
            <v>D32AMRGFL4M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A31" t="str">
            <v>F24S</v>
          </cell>
          <cell r="B31" t="str">
            <v>PuertoR</v>
          </cell>
          <cell r="C31" t="str">
            <v>RS</v>
          </cell>
          <cell r="D31" t="str">
            <v>D31AMNJML4M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A32" t="str">
            <v>F24S</v>
          </cell>
          <cell r="B32" t="str">
            <v>PuertoR</v>
          </cell>
          <cell r="C32" t="str">
            <v>RS</v>
          </cell>
          <cell r="D32" t="str">
            <v>D31AMRJML4M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A33" t="str">
            <v>F24S</v>
          </cell>
          <cell r="B33" t="str">
            <v>Taiwan</v>
          </cell>
          <cell r="C33" t="str">
            <v>GS</v>
          </cell>
          <cell r="D33" t="str">
            <v>D31AMRHMLFQ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A34" t="str">
            <v>F24S</v>
          </cell>
          <cell r="B34" t="str">
            <v>Taiwan</v>
          </cell>
          <cell r="C34" t="str">
            <v>GST</v>
          </cell>
          <cell r="D34" t="str">
            <v>D32AMRGFLFQ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A35" t="str">
            <v>F24S</v>
          </cell>
          <cell r="B35" t="str">
            <v>Taiwan</v>
          </cell>
          <cell r="C35" t="str">
            <v>RS</v>
          </cell>
          <cell r="D35" t="str">
            <v>D31AMRJMLFQ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>F28</v>
          </cell>
          <cell r="B36" t="str">
            <v>MMSA</v>
          </cell>
          <cell r="C36" t="str">
            <v>GS</v>
          </cell>
          <cell r="D36" t="str">
            <v>D39ABNJEL4M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 t="str">
            <v>F28</v>
          </cell>
          <cell r="B37" t="str">
            <v>MMSA</v>
          </cell>
          <cell r="C37" t="str">
            <v>GS</v>
          </cell>
          <cell r="D37" t="str">
            <v>D39ABNJEL9M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 t="str">
            <v>F28</v>
          </cell>
          <cell r="B38" t="str">
            <v>MMSA</v>
          </cell>
          <cell r="C38" t="str">
            <v>GS</v>
          </cell>
          <cell r="D38" t="str">
            <v>D39ABRJEL4M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A39" t="str">
            <v>F28</v>
          </cell>
          <cell r="B39" t="str">
            <v>MMSA</v>
          </cell>
          <cell r="C39" t="str">
            <v>GS</v>
          </cell>
          <cell r="D39" t="str">
            <v>D39ABRJEL9M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A40" t="str">
            <v>F28</v>
          </cell>
          <cell r="B40" t="str">
            <v>MMSA</v>
          </cell>
          <cell r="C40" t="str">
            <v>GST</v>
          </cell>
          <cell r="D40" t="str">
            <v>D38ABNGFL4M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F28</v>
          </cell>
          <cell r="B41" t="str">
            <v>MMSA</v>
          </cell>
          <cell r="C41" t="str">
            <v>GST</v>
          </cell>
          <cell r="D41" t="str">
            <v>D38ABNGFL9M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A42" t="str">
            <v>F28</v>
          </cell>
          <cell r="B42" t="str">
            <v>MMSA</v>
          </cell>
          <cell r="C42" t="str">
            <v>GST</v>
          </cell>
          <cell r="D42" t="str">
            <v>D38ABRGFL4M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A43" t="str">
            <v>F28</v>
          </cell>
          <cell r="B43" t="str">
            <v>MMSA</v>
          </cell>
          <cell r="C43" t="str">
            <v>GST</v>
          </cell>
          <cell r="D43" t="str">
            <v>D38ABRGFL9M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A44" t="str">
            <v>F28</v>
          </cell>
          <cell r="B44" t="str">
            <v>PuertoR</v>
          </cell>
          <cell r="C44" t="str">
            <v>GST</v>
          </cell>
          <cell r="D44" t="str">
            <v>D38ABNGFL9M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A45" t="str">
            <v>F28</v>
          </cell>
          <cell r="B45" t="str">
            <v>PuertoR</v>
          </cell>
          <cell r="C45" t="str">
            <v>GST</v>
          </cell>
          <cell r="D45" t="str">
            <v>D38ABRGFL4M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A46" t="str">
            <v>FJ22</v>
          </cell>
          <cell r="B46" t="str">
            <v>CHRYSLER</v>
          </cell>
          <cell r="C46" t="str">
            <v>2.0LX</v>
          </cell>
          <cell r="D46" t="str">
            <v>D41AHNHML4C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A47" t="str">
            <v>FJ22</v>
          </cell>
          <cell r="B47" t="str">
            <v>CHRYSLER</v>
          </cell>
          <cell r="C47" t="str">
            <v>2.0LX</v>
          </cell>
          <cell r="D47" t="str">
            <v>D41AHNHML5C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A48" t="str">
            <v>FJ22</v>
          </cell>
          <cell r="B48" t="str">
            <v>CHRYSLER</v>
          </cell>
          <cell r="C48" t="str">
            <v>2.0LX</v>
          </cell>
          <cell r="D48" t="str">
            <v>D41AHNHML9C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A49" t="str">
            <v>FJ22</v>
          </cell>
          <cell r="B49" t="str">
            <v>CHRYSLER</v>
          </cell>
          <cell r="C49" t="str">
            <v>2.0LX</v>
          </cell>
          <cell r="D49" t="str">
            <v>D41AHRHML4C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 t="str">
            <v>FJ22</v>
          </cell>
          <cell r="B50" t="str">
            <v>CHRYSLER</v>
          </cell>
          <cell r="C50" t="str">
            <v>2.0LX</v>
          </cell>
          <cell r="D50" t="str">
            <v>D41AHRHML5C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A51" t="str">
            <v>FJ22</v>
          </cell>
          <cell r="B51" t="str">
            <v>CHRYSLER</v>
          </cell>
          <cell r="C51" t="str">
            <v>2.0LX</v>
          </cell>
          <cell r="D51" t="str">
            <v>D41AHRHML9C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A52" t="str">
            <v>FJ22</v>
          </cell>
          <cell r="B52" t="str">
            <v>CHRYSLER</v>
          </cell>
          <cell r="C52" t="str">
            <v>2.5LX</v>
          </cell>
          <cell r="D52" t="str">
            <v>D42AHRHEL4C</v>
          </cell>
          <cell r="E52">
            <v>120</v>
          </cell>
          <cell r="F52">
            <v>216</v>
          </cell>
          <cell r="G52">
            <v>96</v>
          </cell>
          <cell r="H52">
            <v>160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A53" t="str">
            <v>FJ22</v>
          </cell>
          <cell r="B53" t="str">
            <v>CHRYSLER</v>
          </cell>
          <cell r="C53" t="str">
            <v>2.5LX</v>
          </cell>
          <cell r="D53" t="str">
            <v>D42AHRHEL5C</v>
          </cell>
          <cell r="E53" t="str">
            <v/>
          </cell>
          <cell r="F53" t="str">
            <v/>
          </cell>
          <cell r="G53">
            <v>6</v>
          </cell>
          <cell r="H53">
            <v>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A54" t="str">
            <v>FJ22</v>
          </cell>
          <cell r="B54" t="str">
            <v>CHRYSLER</v>
          </cell>
          <cell r="C54" t="str">
            <v>2.5LX</v>
          </cell>
          <cell r="D54" t="str">
            <v>D42AHRHEL9C</v>
          </cell>
          <cell r="E54">
            <v>54</v>
          </cell>
          <cell r="F54">
            <v>204</v>
          </cell>
          <cell r="G54">
            <v>78</v>
          </cell>
          <cell r="H54">
            <v>65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FJ22</v>
          </cell>
          <cell r="B55" t="str">
            <v>CHRYSLER</v>
          </cell>
          <cell r="C55" t="str">
            <v>2.5LXi</v>
          </cell>
          <cell r="D55" t="str">
            <v>D42AHRXEL4C</v>
          </cell>
          <cell r="E55">
            <v>1146</v>
          </cell>
          <cell r="F55">
            <v>355</v>
          </cell>
          <cell r="G55">
            <v>66</v>
          </cell>
          <cell r="H55">
            <v>204</v>
          </cell>
          <cell r="I55">
            <v>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A56" t="str">
            <v>FJ22</v>
          </cell>
          <cell r="B56" t="str">
            <v>CHRYSLER</v>
          </cell>
          <cell r="C56" t="str">
            <v>2.5LXi</v>
          </cell>
          <cell r="D56" t="str">
            <v>D42AHRXEL5C</v>
          </cell>
          <cell r="E56">
            <v>42</v>
          </cell>
          <cell r="F56">
            <v>30</v>
          </cell>
          <cell r="G56">
            <v>24</v>
          </cell>
          <cell r="H56">
            <v>16</v>
          </cell>
          <cell r="I56">
            <v>35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A57" t="str">
            <v>FJ22</v>
          </cell>
          <cell r="B57" t="str">
            <v>CHRYSLER</v>
          </cell>
          <cell r="C57" t="str">
            <v>2.5LXi</v>
          </cell>
          <cell r="D57" t="str">
            <v>D42AHRXEL9C</v>
          </cell>
          <cell r="E57">
            <v>552</v>
          </cell>
          <cell r="F57">
            <v>384</v>
          </cell>
          <cell r="G57">
            <v>855</v>
          </cell>
          <cell r="H57">
            <v>522</v>
          </cell>
          <cell r="I57">
            <v>346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A58" t="str">
            <v>FJ22</v>
          </cell>
          <cell r="B58" t="str">
            <v>CHRYSLER</v>
          </cell>
          <cell r="C58" t="str">
            <v>2.5LXi</v>
          </cell>
          <cell r="D58" t="str">
            <v>D42AHRXELFC</v>
          </cell>
          <cell r="E58">
            <v>62</v>
          </cell>
          <cell r="F58">
            <v>161</v>
          </cell>
          <cell r="G58" t="str">
            <v/>
          </cell>
          <cell r="H58" t="str">
            <v/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A59" t="str">
            <v>FJ22</v>
          </cell>
          <cell r="B59" t="str">
            <v>Dodge</v>
          </cell>
          <cell r="C59" t="str">
            <v>2.0Base</v>
          </cell>
          <cell r="D59" t="str">
            <v>D41AHNHML4D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A60" t="str">
            <v>FJ22</v>
          </cell>
          <cell r="B60" t="str">
            <v>Dodge</v>
          </cell>
          <cell r="C60" t="str">
            <v>2.0Base</v>
          </cell>
          <cell r="D60" t="str">
            <v>D41AHNHML5D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 t="str">
            <v>FJ22</v>
          </cell>
          <cell r="B61" t="str">
            <v>Dodge</v>
          </cell>
          <cell r="C61" t="str">
            <v>2.0Base</v>
          </cell>
          <cell r="D61" t="str">
            <v>D41AHNHML9D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A62" t="str">
            <v>FJ22</v>
          </cell>
          <cell r="B62" t="str">
            <v>Dodge</v>
          </cell>
          <cell r="C62" t="str">
            <v>2.0Base</v>
          </cell>
          <cell r="D62" t="str">
            <v>D41AHRHML4D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A63" t="str">
            <v>FJ22</v>
          </cell>
          <cell r="B63" t="str">
            <v>Dodge</v>
          </cell>
          <cell r="C63" t="str">
            <v>2.0Base</v>
          </cell>
          <cell r="D63" t="str">
            <v>D41AHRHML5D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A64" t="str">
            <v>FJ22</v>
          </cell>
          <cell r="B64" t="str">
            <v>Dodge</v>
          </cell>
          <cell r="C64" t="str">
            <v>2.0Base</v>
          </cell>
          <cell r="D64" t="str">
            <v>D41AHRHML9D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A65" t="str">
            <v>FJ22</v>
          </cell>
          <cell r="B65" t="str">
            <v>Dodge</v>
          </cell>
          <cell r="C65" t="str">
            <v>2.0ES</v>
          </cell>
          <cell r="D65" t="str">
            <v>D41AHNXML4D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A66" t="str">
            <v>FJ22</v>
          </cell>
          <cell r="B66" t="str">
            <v>Dodge</v>
          </cell>
          <cell r="C66" t="str">
            <v>2.0ES</v>
          </cell>
          <cell r="D66" t="str">
            <v>D41AHNXML5D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A67" t="str">
            <v>FJ22</v>
          </cell>
          <cell r="B67" t="str">
            <v>Dodge</v>
          </cell>
          <cell r="C67" t="str">
            <v>2.0ES</v>
          </cell>
          <cell r="D67" t="str">
            <v>D41AHNXML9D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 t="str">
            <v>FJ22</v>
          </cell>
          <cell r="B68" t="str">
            <v>Dodge</v>
          </cell>
          <cell r="C68" t="str">
            <v>2.5Base</v>
          </cell>
          <cell r="D68" t="str">
            <v>D42AHRHEL4D</v>
          </cell>
          <cell r="E68">
            <v>348</v>
          </cell>
          <cell r="F68">
            <v>348</v>
          </cell>
          <cell r="G68">
            <v>246</v>
          </cell>
          <cell r="H68">
            <v>294</v>
          </cell>
          <cell r="I68">
            <v>368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 t="str">
            <v>FJ22</v>
          </cell>
          <cell r="B69" t="str">
            <v>Dodge</v>
          </cell>
          <cell r="C69" t="str">
            <v>2.5Base</v>
          </cell>
          <cell r="D69" t="str">
            <v>D42AHRHEL5D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 t="str">
            <v>FJ22</v>
          </cell>
          <cell r="B70" t="str">
            <v>Dodge</v>
          </cell>
          <cell r="C70" t="str">
            <v>2.5Base</v>
          </cell>
          <cell r="D70" t="str">
            <v>D42AHRHEL9D</v>
          </cell>
          <cell r="E70">
            <v>150</v>
          </cell>
          <cell r="F70">
            <v>132</v>
          </cell>
          <cell r="G70">
            <v>138</v>
          </cell>
          <cell r="H70">
            <v>131</v>
          </cell>
          <cell r="I70">
            <v>240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 t="str">
            <v>FJ22</v>
          </cell>
          <cell r="B71" t="str">
            <v>Dodge</v>
          </cell>
          <cell r="C71" t="str">
            <v>2.5ES</v>
          </cell>
          <cell r="D71" t="str">
            <v>D42AHRXEL4D</v>
          </cell>
          <cell r="E71">
            <v>144</v>
          </cell>
          <cell r="F71">
            <v>210</v>
          </cell>
          <cell r="G71">
            <v>138</v>
          </cell>
          <cell r="H71">
            <v>180</v>
          </cell>
          <cell r="I71">
            <v>16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 t="str">
            <v>FJ22</v>
          </cell>
          <cell r="B72" t="str">
            <v>Dodge</v>
          </cell>
          <cell r="C72" t="str">
            <v>2.5ES</v>
          </cell>
          <cell r="D72" t="str">
            <v>D42AHRXEL5D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A73" t="str">
            <v>FJ22</v>
          </cell>
          <cell r="B73" t="str">
            <v>Dodge</v>
          </cell>
          <cell r="C73" t="str">
            <v>2.5ES</v>
          </cell>
          <cell r="D73" t="str">
            <v>D42AHRXEL9D</v>
          </cell>
          <cell r="E73">
            <v>72</v>
          </cell>
          <cell r="F73">
            <v>90</v>
          </cell>
          <cell r="G73">
            <v>143</v>
          </cell>
          <cell r="H73">
            <v>82</v>
          </cell>
          <cell r="I73">
            <v>6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A74" t="str">
            <v>ST22</v>
          </cell>
          <cell r="B74" t="str">
            <v>Chrysler</v>
          </cell>
          <cell r="C74" t="str">
            <v>2.4LX</v>
          </cell>
          <cell r="D74" t="str">
            <v>D61AHNHEL4C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16</v>
          </cell>
          <cell r="O74">
            <v>35</v>
          </cell>
          <cell r="P74">
            <v>154</v>
          </cell>
          <cell r="Q74">
            <v>142</v>
          </cell>
          <cell r="R74">
            <v>118</v>
          </cell>
          <cell r="S74">
            <v>106</v>
          </cell>
        </row>
        <row r="75">
          <cell r="A75" t="str">
            <v>ST22</v>
          </cell>
          <cell r="B75" t="str">
            <v>Chrysler</v>
          </cell>
          <cell r="C75" t="str">
            <v>2.4LX</v>
          </cell>
          <cell r="D75" t="str">
            <v>D61AHNHEL5C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</v>
          </cell>
          <cell r="O75">
            <v>11</v>
          </cell>
          <cell r="P75">
            <v>38</v>
          </cell>
          <cell r="Q75">
            <v>35</v>
          </cell>
          <cell r="R75">
            <v>29</v>
          </cell>
          <cell r="S75">
            <v>26</v>
          </cell>
        </row>
        <row r="76">
          <cell r="A76" t="str">
            <v>ST22</v>
          </cell>
          <cell r="B76" t="str">
            <v>Chrysler</v>
          </cell>
          <cell r="C76" t="str">
            <v>2.4LX</v>
          </cell>
          <cell r="D76" t="str">
            <v>D61AHRHEL4C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6</v>
          </cell>
          <cell r="N76">
            <v>52</v>
          </cell>
          <cell r="O76">
            <v>115</v>
          </cell>
          <cell r="P76">
            <v>499</v>
          </cell>
          <cell r="Q76">
            <v>460</v>
          </cell>
          <cell r="R76">
            <v>382</v>
          </cell>
          <cell r="S76">
            <v>343</v>
          </cell>
        </row>
        <row r="77">
          <cell r="A77" t="str">
            <v>ST22</v>
          </cell>
          <cell r="B77" t="str">
            <v>Chrysler</v>
          </cell>
          <cell r="C77" t="str">
            <v>2.4LX</v>
          </cell>
          <cell r="D77" t="str">
            <v>D61AHRHEL5C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16</v>
          </cell>
          <cell r="O77">
            <v>37</v>
          </cell>
          <cell r="P77">
            <v>154</v>
          </cell>
          <cell r="Q77">
            <v>142</v>
          </cell>
          <cell r="R77">
            <v>118</v>
          </cell>
          <cell r="S77">
            <v>106</v>
          </cell>
        </row>
        <row r="78">
          <cell r="A78" t="str">
            <v>ST22</v>
          </cell>
          <cell r="B78" t="str">
            <v>Chrysler</v>
          </cell>
          <cell r="C78" t="str">
            <v>3.0LX</v>
          </cell>
          <cell r="D78" t="str">
            <v>D62AHNHEL4C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10</v>
          </cell>
          <cell r="O78">
            <v>51</v>
          </cell>
          <cell r="P78">
            <v>38</v>
          </cell>
          <cell r="Q78">
            <v>35</v>
          </cell>
          <cell r="R78">
            <v>29</v>
          </cell>
          <cell r="S78">
            <v>26</v>
          </cell>
        </row>
        <row r="79">
          <cell r="A79" t="str">
            <v>ST22</v>
          </cell>
          <cell r="B79" t="str">
            <v>Chrysler</v>
          </cell>
          <cell r="C79" t="str">
            <v>3.0LX</v>
          </cell>
          <cell r="D79" t="str">
            <v>D62AHNHEL5C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11</v>
          </cell>
          <cell r="O79">
            <v>50</v>
          </cell>
          <cell r="P79">
            <v>38</v>
          </cell>
          <cell r="Q79">
            <v>35</v>
          </cell>
          <cell r="R79">
            <v>29</v>
          </cell>
          <cell r="S79">
            <v>26</v>
          </cell>
        </row>
        <row r="80">
          <cell r="A80" t="str">
            <v>ST22</v>
          </cell>
          <cell r="B80" t="str">
            <v>Chrysler</v>
          </cell>
          <cell r="C80" t="str">
            <v>3.0LX</v>
          </cell>
          <cell r="D80" t="str">
            <v>D62AHRHEL4C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10</v>
          </cell>
          <cell r="N80">
            <v>220</v>
          </cell>
          <cell r="O80">
            <v>960</v>
          </cell>
          <cell r="P80">
            <v>730</v>
          </cell>
          <cell r="Q80">
            <v>673</v>
          </cell>
          <cell r="R80">
            <v>559</v>
          </cell>
          <cell r="S80">
            <v>502</v>
          </cell>
        </row>
        <row r="81">
          <cell r="A81" t="str">
            <v>ST22</v>
          </cell>
          <cell r="B81" t="str">
            <v>Chrysler</v>
          </cell>
          <cell r="C81" t="str">
            <v>3.0LX</v>
          </cell>
          <cell r="D81" t="str">
            <v>D62AHRHEL5C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45</v>
          </cell>
          <cell r="O81">
            <v>203</v>
          </cell>
          <cell r="P81">
            <v>154</v>
          </cell>
          <cell r="Q81">
            <v>142</v>
          </cell>
          <cell r="R81">
            <v>118</v>
          </cell>
          <cell r="S81">
            <v>106</v>
          </cell>
        </row>
        <row r="82">
          <cell r="A82" t="str">
            <v>ST22</v>
          </cell>
          <cell r="B82" t="str">
            <v>Chrysler</v>
          </cell>
          <cell r="C82" t="str">
            <v>3.0LXI</v>
          </cell>
          <cell r="D82" t="str">
            <v>D62AHNPEL4C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5</v>
          </cell>
          <cell r="N82">
            <v>115</v>
          </cell>
          <cell r="O82">
            <v>290</v>
          </cell>
          <cell r="P82">
            <v>384</v>
          </cell>
          <cell r="Q82">
            <v>354</v>
          </cell>
          <cell r="R82">
            <v>294</v>
          </cell>
          <cell r="S82">
            <v>264</v>
          </cell>
        </row>
        <row r="83">
          <cell r="A83" t="str">
            <v>ST22</v>
          </cell>
          <cell r="B83" t="str">
            <v>Chrysler</v>
          </cell>
          <cell r="C83" t="str">
            <v>3.0LXI</v>
          </cell>
          <cell r="D83" t="str">
            <v>D62AHNPEL5C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11</v>
          </cell>
          <cell r="O83">
            <v>50</v>
          </cell>
          <cell r="P83">
            <v>38</v>
          </cell>
          <cell r="Q83">
            <v>35</v>
          </cell>
          <cell r="R83">
            <v>29</v>
          </cell>
          <cell r="S83">
            <v>26</v>
          </cell>
        </row>
        <row r="84">
          <cell r="A84" t="str">
            <v>ST22</v>
          </cell>
          <cell r="B84" t="str">
            <v>Chrysler</v>
          </cell>
          <cell r="C84" t="str">
            <v>3.0LXI</v>
          </cell>
          <cell r="D84" t="str">
            <v>D62AHRPEL4C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21</v>
          </cell>
          <cell r="N84">
            <v>436</v>
          </cell>
          <cell r="O84">
            <v>1919</v>
          </cell>
          <cell r="P84">
            <v>1459</v>
          </cell>
          <cell r="Q84">
            <v>1345</v>
          </cell>
          <cell r="R84">
            <v>1117</v>
          </cell>
          <cell r="S84">
            <v>1003</v>
          </cell>
        </row>
        <row r="85">
          <cell r="A85" t="str">
            <v>ST22</v>
          </cell>
          <cell r="B85" t="str">
            <v>Chrysler</v>
          </cell>
          <cell r="C85" t="str">
            <v>3.0LXI</v>
          </cell>
          <cell r="D85" t="str">
            <v>D62AHRPEL5C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46</v>
          </cell>
          <cell r="O85">
            <v>203</v>
          </cell>
          <cell r="P85">
            <v>154</v>
          </cell>
          <cell r="Q85">
            <v>142</v>
          </cell>
          <cell r="R85">
            <v>118</v>
          </cell>
          <cell r="S85">
            <v>106</v>
          </cell>
        </row>
        <row r="86">
          <cell r="A86" t="str">
            <v>ST22</v>
          </cell>
          <cell r="B86" t="str">
            <v>DODGE</v>
          </cell>
          <cell r="C86" t="str">
            <v>2.4Base</v>
          </cell>
          <cell r="D86" t="str">
            <v>D61AHNHEL4D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</v>
          </cell>
          <cell r="L86">
            <v>20</v>
          </cell>
          <cell r="M86">
            <v>98</v>
          </cell>
          <cell r="N86">
            <v>48</v>
          </cell>
          <cell r="O86">
            <v>26</v>
          </cell>
          <cell r="P86">
            <v>103</v>
          </cell>
          <cell r="Q86">
            <v>95</v>
          </cell>
          <cell r="R86">
            <v>78</v>
          </cell>
          <cell r="S86">
            <v>71</v>
          </cell>
        </row>
        <row r="87">
          <cell r="A87" t="str">
            <v>ST22</v>
          </cell>
          <cell r="B87" t="str">
            <v>DODGE</v>
          </cell>
          <cell r="C87" t="str">
            <v>2.4Base</v>
          </cell>
          <cell r="D87" t="str">
            <v>D61AHNHEL5D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A88" t="str">
            <v>ST22</v>
          </cell>
          <cell r="B88" t="str">
            <v>DODGE</v>
          </cell>
          <cell r="C88" t="str">
            <v>2.4Base</v>
          </cell>
          <cell r="D88" t="str">
            <v>D61AHRHEL4D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9</v>
          </cell>
          <cell r="L88">
            <v>92</v>
          </cell>
          <cell r="M88">
            <v>443</v>
          </cell>
          <cell r="N88">
            <v>224</v>
          </cell>
          <cell r="O88">
            <v>107</v>
          </cell>
          <cell r="P88">
            <v>464</v>
          </cell>
          <cell r="Q88">
            <v>427</v>
          </cell>
          <cell r="R88">
            <v>351</v>
          </cell>
          <cell r="S88">
            <v>319</v>
          </cell>
        </row>
        <row r="89">
          <cell r="A89" t="str">
            <v>ST22</v>
          </cell>
          <cell r="B89" t="str">
            <v>DODGE</v>
          </cell>
          <cell r="C89" t="str">
            <v>2.4Base</v>
          </cell>
          <cell r="D89" t="str">
            <v>D61AHRHEL5D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A90" t="str">
            <v>ST22</v>
          </cell>
          <cell r="B90" t="str">
            <v>DODGE</v>
          </cell>
          <cell r="C90" t="str">
            <v>3.0Base</v>
          </cell>
          <cell r="D90" t="str">
            <v>D62AHNHEL4D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2</v>
          </cell>
          <cell r="L90">
            <v>20</v>
          </cell>
          <cell r="M90">
            <v>98</v>
          </cell>
          <cell r="N90">
            <v>140</v>
          </cell>
          <cell r="O90">
            <v>134</v>
          </cell>
          <cell r="P90">
            <v>103</v>
          </cell>
          <cell r="Q90">
            <v>95</v>
          </cell>
          <cell r="R90">
            <v>78</v>
          </cell>
          <cell r="S90">
            <v>71</v>
          </cell>
        </row>
        <row r="91">
          <cell r="A91" t="str">
            <v>ST22</v>
          </cell>
          <cell r="B91" t="str">
            <v>DODGE</v>
          </cell>
          <cell r="C91" t="str">
            <v>3.0Base</v>
          </cell>
          <cell r="D91" t="str">
            <v>D62AHNHEL5D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A92" t="str">
            <v>ST22</v>
          </cell>
          <cell r="B92" t="str">
            <v>DODGE</v>
          </cell>
          <cell r="C92" t="str">
            <v>3.0Base</v>
          </cell>
          <cell r="D92" t="str">
            <v>D62AHRHEL4D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15</v>
          </cell>
          <cell r="L92">
            <v>153</v>
          </cell>
          <cell r="M92">
            <v>738</v>
          </cell>
          <cell r="N92">
            <v>1051</v>
          </cell>
          <cell r="O92">
            <v>1141</v>
          </cell>
          <cell r="P92">
            <v>774</v>
          </cell>
          <cell r="Q92">
            <v>711</v>
          </cell>
          <cell r="R92">
            <v>585</v>
          </cell>
          <cell r="S92">
            <v>531</v>
          </cell>
        </row>
        <row r="93">
          <cell r="A93" t="str">
            <v>ST22</v>
          </cell>
          <cell r="B93" t="str">
            <v>DODGE</v>
          </cell>
          <cell r="C93" t="str">
            <v>3.0Base</v>
          </cell>
          <cell r="D93" t="str">
            <v>D62AHRHEL5D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A94" t="str">
            <v>ST22</v>
          </cell>
          <cell r="B94" t="str">
            <v>DODGE</v>
          </cell>
          <cell r="C94" t="str">
            <v>3.0ES</v>
          </cell>
          <cell r="D94" t="str">
            <v>D62AHNPEL4D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4</v>
          </cell>
          <cell r="L94">
            <v>46</v>
          </cell>
          <cell r="M94">
            <v>221</v>
          </cell>
          <cell r="N94">
            <v>315</v>
          </cell>
          <cell r="O94">
            <v>173</v>
          </cell>
          <cell r="P94">
            <v>232</v>
          </cell>
          <cell r="Q94">
            <v>213</v>
          </cell>
          <cell r="R94">
            <v>176</v>
          </cell>
          <cell r="S94">
            <v>159</v>
          </cell>
        </row>
        <row r="95">
          <cell r="A95" t="str">
            <v>ST22</v>
          </cell>
          <cell r="B95" t="str">
            <v>DODGE</v>
          </cell>
          <cell r="C95" t="str">
            <v>3.0ES</v>
          </cell>
          <cell r="D95" t="str">
            <v>D62AHNPEL5D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A96" t="str">
            <v>ST22</v>
          </cell>
          <cell r="B96" t="str">
            <v>DODGE</v>
          </cell>
          <cell r="C96" t="str">
            <v>3.0ES</v>
          </cell>
          <cell r="D96" t="str">
            <v>D62AHRPEL4D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18</v>
          </cell>
          <cell r="L96">
            <v>179</v>
          </cell>
          <cell r="M96">
            <v>862</v>
          </cell>
          <cell r="N96">
            <v>1230</v>
          </cell>
          <cell r="O96">
            <v>1395</v>
          </cell>
          <cell r="P96">
            <v>904</v>
          </cell>
          <cell r="Q96">
            <v>829</v>
          </cell>
          <cell r="R96">
            <v>682</v>
          </cell>
          <cell r="S96">
            <v>619</v>
          </cell>
        </row>
        <row r="97">
          <cell r="A97" t="str">
            <v>ST22</v>
          </cell>
          <cell r="B97" t="str">
            <v>DODGE</v>
          </cell>
          <cell r="C97" t="str">
            <v>3.0ES</v>
          </cell>
          <cell r="D97" t="str">
            <v>D62AHRPEL5D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A98" t="str">
            <v>ST24</v>
          </cell>
          <cell r="B98" t="str">
            <v>Argentin</v>
          </cell>
          <cell r="C98" t="str">
            <v>2.4GS</v>
          </cell>
          <cell r="D98" t="str">
            <v>D52AMRHEL4M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A99" t="str">
            <v>ST24</v>
          </cell>
          <cell r="B99" t="str">
            <v>Brazil</v>
          </cell>
          <cell r="C99" t="str">
            <v>2.4GS</v>
          </cell>
          <cell r="D99" t="str">
            <v>D52AMRHEL4M</v>
          </cell>
          <cell r="E99">
            <v>0</v>
          </cell>
          <cell r="F99">
            <v>0</v>
          </cell>
          <cell r="G99">
            <v>0</v>
          </cell>
          <cell r="H99">
            <v>3</v>
          </cell>
          <cell r="I99">
            <v>0</v>
          </cell>
          <cell r="J99">
            <v>0</v>
          </cell>
          <cell r="K99">
            <v>0</v>
          </cell>
          <cell r="L99">
            <v>30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30</v>
          </cell>
          <cell r="R99">
            <v>0</v>
          </cell>
          <cell r="S99">
            <v>0</v>
          </cell>
        </row>
        <row r="100">
          <cell r="A100" t="str">
            <v>ST24</v>
          </cell>
          <cell r="B100" t="str">
            <v>MMSA</v>
          </cell>
          <cell r="C100" t="str">
            <v>2.4GS</v>
          </cell>
          <cell r="D100" t="str">
            <v>D52AMNHEL4M</v>
          </cell>
          <cell r="E100">
            <v>364</v>
          </cell>
          <cell r="F100">
            <v>487</v>
          </cell>
          <cell r="G100">
            <v>356</v>
          </cell>
          <cell r="H100">
            <v>216</v>
          </cell>
          <cell r="I100">
            <v>437</v>
          </cell>
          <cell r="J100">
            <v>389</v>
          </cell>
          <cell r="K100">
            <v>303</v>
          </cell>
          <cell r="L100">
            <v>362</v>
          </cell>
          <cell r="M100">
            <v>232</v>
          </cell>
          <cell r="N100">
            <v>543</v>
          </cell>
          <cell r="O100">
            <v>593</v>
          </cell>
          <cell r="P100">
            <v>510</v>
          </cell>
          <cell r="Q100">
            <v>544</v>
          </cell>
          <cell r="R100">
            <v>561</v>
          </cell>
          <cell r="S100">
            <v>471</v>
          </cell>
        </row>
        <row r="101">
          <cell r="A101" t="str">
            <v>ST24</v>
          </cell>
          <cell r="B101" t="str">
            <v>MMSA</v>
          </cell>
          <cell r="C101" t="str">
            <v>2.4GS</v>
          </cell>
          <cell r="D101" t="str">
            <v>D52AMNHEL9M</v>
          </cell>
          <cell r="E101">
            <v>204</v>
          </cell>
          <cell r="F101">
            <v>332</v>
          </cell>
          <cell r="G101">
            <v>388</v>
          </cell>
          <cell r="H101">
            <v>114</v>
          </cell>
          <cell r="I101">
            <v>352</v>
          </cell>
          <cell r="J101">
            <v>295</v>
          </cell>
          <cell r="K101">
            <v>225</v>
          </cell>
          <cell r="L101">
            <v>253</v>
          </cell>
          <cell r="M101">
            <v>162</v>
          </cell>
        </row>
        <row r="102">
          <cell r="A102" t="str">
            <v>ST24</v>
          </cell>
          <cell r="B102" t="str">
            <v>MMSA</v>
          </cell>
          <cell r="C102" t="str">
            <v>2.4GS</v>
          </cell>
          <cell r="D102" t="str">
            <v>D52AMRHEL4M</v>
          </cell>
          <cell r="E102">
            <v>396</v>
          </cell>
          <cell r="F102">
            <v>418</v>
          </cell>
          <cell r="G102">
            <v>446</v>
          </cell>
          <cell r="H102">
            <v>202</v>
          </cell>
          <cell r="I102">
            <v>501</v>
          </cell>
          <cell r="J102">
            <v>409</v>
          </cell>
          <cell r="K102">
            <v>317</v>
          </cell>
          <cell r="L102">
            <v>396</v>
          </cell>
          <cell r="M102">
            <v>253</v>
          </cell>
          <cell r="N102">
            <v>589</v>
          </cell>
          <cell r="O102">
            <v>642</v>
          </cell>
          <cell r="P102">
            <v>549</v>
          </cell>
          <cell r="Q102">
            <v>591</v>
          </cell>
          <cell r="R102">
            <v>606</v>
          </cell>
          <cell r="S102">
            <v>511</v>
          </cell>
        </row>
        <row r="103">
          <cell r="A103" t="str">
            <v>ST24</v>
          </cell>
          <cell r="B103" t="str">
            <v>MMSA</v>
          </cell>
          <cell r="C103" t="str">
            <v>2.4GS</v>
          </cell>
          <cell r="D103" t="str">
            <v>D52AMRHEL9M</v>
          </cell>
          <cell r="E103">
            <v>222</v>
          </cell>
          <cell r="F103">
            <v>215</v>
          </cell>
          <cell r="G103">
            <v>188</v>
          </cell>
          <cell r="H103">
            <v>48</v>
          </cell>
          <cell r="I103">
            <v>352</v>
          </cell>
          <cell r="J103">
            <v>305</v>
          </cell>
          <cell r="K103">
            <v>228</v>
          </cell>
          <cell r="L103">
            <v>270</v>
          </cell>
          <cell r="M103">
            <v>173</v>
          </cell>
        </row>
        <row r="104">
          <cell r="A104" t="str">
            <v>ST24</v>
          </cell>
          <cell r="B104" t="str">
            <v>MMSA</v>
          </cell>
          <cell r="C104" t="str">
            <v>2.4RS</v>
          </cell>
          <cell r="D104" t="str">
            <v>D52AMNJEL4M</v>
          </cell>
          <cell r="E104">
            <v>635</v>
          </cell>
          <cell r="F104">
            <v>575</v>
          </cell>
          <cell r="G104">
            <v>412</v>
          </cell>
          <cell r="H104">
            <v>404</v>
          </cell>
          <cell r="I104">
            <v>437</v>
          </cell>
          <cell r="J104">
            <v>367</v>
          </cell>
          <cell r="K104">
            <v>291</v>
          </cell>
          <cell r="L104">
            <v>372</v>
          </cell>
          <cell r="M104">
            <v>237</v>
          </cell>
          <cell r="N104">
            <v>462</v>
          </cell>
          <cell r="O104">
            <v>503</v>
          </cell>
          <cell r="P104">
            <v>433</v>
          </cell>
          <cell r="Q104">
            <v>463</v>
          </cell>
          <cell r="R104">
            <v>476</v>
          </cell>
          <cell r="S104">
            <v>400</v>
          </cell>
        </row>
        <row r="105">
          <cell r="A105" t="str">
            <v>ST24</v>
          </cell>
          <cell r="B105" t="str">
            <v>MMSA</v>
          </cell>
          <cell r="C105" t="str">
            <v>2.4RS</v>
          </cell>
          <cell r="D105" t="str">
            <v>D52AMNJEL9M</v>
          </cell>
          <cell r="E105">
            <v>360</v>
          </cell>
          <cell r="F105">
            <v>386</v>
          </cell>
          <cell r="G105">
            <v>413</v>
          </cell>
          <cell r="H105">
            <v>232</v>
          </cell>
          <cell r="I105">
            <v>137</v>
          </cell>
          <cell r="J105">
            <v>120</v>
          </cell>
          <cell r="K105">
            <v>108</v>
          </cell>
          <cell r="L105">
            <v>151</v>
          </cell>
          <cell r="M105">
            <v>97</v>
          </cell>
        </row>
        <row r="106">
          <cell r="A106" t="str">
            <v>ST24</v>
          </cell>
          <cell r="B106" t="str">
            <v>MMSA</v>
          </cell>
          <cell r="C106" t="str">
            <v>2.4RS</v>
          </cell>
          <cell r="D106" t="str">
            <v>D52AMRJEL4M</v>
          </cell>
          <cell r="E106">
            <v>387</v>
          </cell>
          <cell r="F106">
            <v>438</v>
          </cell>
          <cell r="G106">
            <v>470</v>
          </cell>
          <cell r="H106">
            <v>378</v>
          </cell>
          <cell r="I106">
            <v>436</v>
          </cell>
          <cell r="J106">
            <v>351</v>
          </cell>
          <cell r="K106">
            <v>294</v>
          </cell>
          <cell r="L106">
            <v>400</v>
          </cell>
          <cell r="M106">
            <v>257</v>
          </cell>
          <cell r="N106">
            <v>498</v>
          </cell>
          <cell r="O106">
            <v>543</v>
          </cell>
          <cell r="P106">
            <v>468</v>
          </cell>
          <cell r="Q106">
            <v>499</v>
          </cell>
          <cell r="R106">
            <v>514</v>
          </cell>
          <cell r="S106">
            <v>432</v>
          </cell>
        </row>
        <row r="107">
          <cell r="A107" t="str">
            <v>ST24</v>
          </cell>
          <cell r="B107" t="str">
            <v>MMSA</v>
          </cell>
          <cell r="C107" t="str">
            <v>2.4RS</v>
          </cell>
          <cell r="D107" t="str">
            <v>D52AMRJEL9M</v>
          </cell>
          <cell r="E107">
            <v>144</v>
          </cell>
          <cell r="F107">
            <v>211</v>
          </cell>
          <cell r="G107">
            <v>225</v>
          </cell>
          <cell r="H107">
            <v>82</v>
          </cell>
          <cell r="I107">
            <v>137</v>
          </cell>
          <cell r="J107">
            <v>120</v>
          </cell>
          <cell r="K107">
            <v>112</v>
          </cell>
          <cell r="L107">
            <v>163</v>
          </cell>
          <cell r="M107">
            <v>105</v>
          </cell>
        </row>
        <row r="108">
          <cell r="A108" t="str">
            <v>ST24</v>
          </cell>
          <cell r="B108" t="str">
            <v>MMSA</v>
          </cell>
          <cell r="C108" t="str">
            <v>3.0GT</v>
          </cell>
          <cell r="D108" t="str">
            <v>D53AMNXEL4M</v>
          </cell>
          <cell r="E108">
            <v>308</v>
          </cell>
          <cell r="F108">
            <v>237</v>
          </cell>
          <cell r="G108">
            <v>255</v>
          </cell>
          <cell r="H108">
            <v>233</v>
          </cell>
          <cell r="I108">
            <v>349</v>
          </cell>
          <cell r="J108">
            <v>445</v>
          </cell>
          <cell r="K108">
            <v>336</v>
          </cell>
          <cell r="L108">
            <v>358</v>
          </cell>
          <cell r="M108">
            <v>229</v>
          </cell>
          <cell r="N108">
            <v>505</v>
          </cell>
          <cell r="O108">
            <v>549</v>
          </cell>
          <cell r="P108">
            <v>473</v>
          </cell>
          <cell r="Q108">
            <v>506</v>
          </cell>
          <cell r="R108">
            <v>520</v>
          </cell>
          <cell r="S108">
            <v>437</v>
          </cell>
        </row>
        <row r="109">
          <cell r="A109" t="str">
            <v>ST24</v>
          </cell>
          <cell r="B109" t="str">
            <v>MMSA</v>
          </cell>
          <cell r="C109" t="str">
            <v>3.0GT</v>
          </cell>
          <cell r="D109" t="str">
            <v>D53AMNXEL9M</v>
          </cell>
          <cell r="E109">
            <v>185</v>
          </cell>
          <cell r="F109">
            <v>176</v>
          </cell>
          <cell r="G109">
            <v>168</v>
          </cell>
          <cell r="H109">
            <v>162</v>
          </cell>
          <cell r="I109">
            <v>215</v>
          </cell>
          <cell r="J109">
            <v>292</v>
          </cell>
          <cell r="K109">
            <v>208</v>
          </cell>
          <cell r="L109">
            <v>213</v>
          </cell>
          <cell r="M109">
            <v>136</v>
          </cell>
        </row>
        <row r="110">
          <cell r="A110" t="str">
            <v>ST24</v>
          </cell>
          <cell r="B110" t="str">
            <v>MMSA</v>
          </cell>
          <cell r="C110" t="str">
            <v>3.0GT</v>
          </cell>
          <cell r="D110" t="str">
            <v>D53AMRXEL4M</v>
          </cell>
          <cell r="E110">
            <v>326</v>
          </cell>
          <cell r="F110">
            <v>417</v>
          </cell>
          <cell r="G110">
            <v>207</v>
          </cell>
          <cell r="H110">
            <v>357</v>
          </cell>
          <cell r="I110">
            <v>512</v>
          </cell>
          <cell r="J110">
            <v>693</v>
          </cell>
          <cell r="K110">
            <v>529</v>
          </cell>
          <cell r="L110">
            <v>582</v>
          </cell>
          <cell r="M110">
            <v>371</v>
          </cell>
          <cell r="N110">
            <v>858</v>
          </cell>
          <cell r="O110">
            <v>935</v>
          </cell>
          <cell r="P110">
            <v>804</v>
          </cell>
          <cell r="Q110">
            <v>862</v>
          </cell>
          <cell r="R110">
            <v>885</v>
          </cell>
          <cell r="S110">
            <v>744</v>
          </cell>
        </row>
        <row r="111">
          <cell r="A111" t="str">
            <v>ST24</v>
          </cell>
          <cell r="B111" t="str">
            <v>MMSA</v>
          </cell>
          <cell r="C111" t="str">
            <v>3.0GT</v>
          </cell>
          <cell r="D111" t="str">
            <v>D53AMRXEL9M</v>
          </cell>
          <cell r="E111">
            <v>229</v>
          </cell>
          <cell r="F111">
            <v>232</v>
          </cell>
          <cell r="G111">
            <v>90</v>
          </cell>
          <cell r="H111">
            <v>204</v>
          </cell>
          <cell r="I111">
            <v>397</v>
          </cell>
          <cell r="J111">
            <v>526</v>
          </cell>
          <cell r="K111">
            <v>374</v>
          </cell>
          <cell r="L111">
            <v>390</v>
          </cell>
          <cell r="M111">
            <v>249</v>
          </cell>
        </row>
        <row r="112">
          <cell r="A112" t="str">
            <v>ST24</v>
          </cell>
          <cell r="B112" t="str">
            <v>MMSA</v>
          </cell>
          <cell r="C112" t="str">
            <v>3.0GTpk2</v>
          </cell>
          <cell r="D112" t="str">
            <v>D53AMNGEL4M</v>
          </cell>
          <cell r="E112">
            <v>485</v>
          </cell>
          <cell r="F112">
            <v>533</v>
          </cell>
          <cell r="G112">
            <v>295</v>
          </cell>
          <cell r="H112">
            <v>342</v>
          </cell>
          <cell r="I112">
            <v>222</v>
          </cell>
          <cell r="J112">
            <v>304</v>
          </cell>
          <cell r="K112">
            <v>211</v>
          </cell>
          <cell r="L112">
            <v>208</v>
          </cell>
          <cell r="M112">
            <v>132</v>
          </cell>
          <cell r="N112">
            <v>313</v>
          </cell>
          <cell r="O112">
            <v>340</v>
          </cell>
          <cell r="P112">
            <v>293</v>
          </cell>
          <cell r="Q112">
            <v>313</v>
          </cell>
          <cell r="R112">
            <v>322</v>
          </cell>
          <cell r="S112">
            <v>271</v>
          </cell>
        </row>
        <row r="113">
          <cell r="A113" t="str">
            <v>ST24</v>
          </cell>
          <cell r="B113" t="str">
            <v>MMSA</v>
          </cell>
          <cell r="C113" t="str">
            <v>3.0GTpk2</v>
          </cell>
          <cell r="D113" t="str">
            <v>D53AMNGEL9M</v>
          </cell>
          <cell r="E113">
            <v>317</v>
          </cell>
          <cell r="F113">
            <v>360</v>
          </cell>
          <cell r="G113">
            <v>188</v>
          </cell>
          <cell r="H113">
            <v>318</v>
          </cell>
          <cell r="I113">
            <v>183</v>
          </cell>
          <cell r="J113">
            <v>246</v>
          </cell>
          <cell r="K113">
            <v>163</v>
          </cell>
          <cell r="L113">
            <v>146</v>
          </cell>
          <cell r="M113">
            <v>94</v>
          </cell>
        </row>
        <row r="114">
          <cell r="A114" t="str">
            <v>ST24</v>
          </cell>
          <cell r="B114" t="str">
            <v>MMSA</v>
          </cell>
          <cell r="C114" t="str">
            <v>3.0GTpk2</v>
          </cell>
          <cell r="D114" t="str">
            <v>D53AMRGEL4M</v>
          </cell>
          <cell r="E114">
            <v>710</v>
          </cell>
          <cell r="F114">
            <v>670</v>
          </cell>
          <cell r="G114">
            <v>389</v>
          </cell>
          <cell r="H114">
            <v>617</v>
          </cell>
          <cell r="I114">
            <v>298</v>
          </cell>
          <cell r="J114">
            <v>400</v>
          </cell>
          <cell r="K114">
            <v>286</v>
          </cell>
          <cell r="L114">
            <v>298</v>
          </cell>
          <cell r="M114">
            <v>191</v>
          </cell>
          <cell r="N114">
            <v>502</v>
          </cell>
          <cell r="O114">
            <v>545</v>
          </cell>
          <cell r="P114">
            <v>470</v>
          </cell>
          <cell r="Q114">
            <v>502</v>
          </cell>
          <cell r="R114">
            <v>516</v>
          </cell>
          <cell r="S114">
            <v>434</v>
          </cell>
        </row>
        <row r="115">
          <cell r="A115" t="str">
            <v>ST24</v>
          </cell>
          <cell r="B115" t="str">
            <v>MMSA</v>
          </cell>
          <cell r="C115" t="str">
            <v>3.0GTpk2</v>
          </cell>
          <cell r="D115" t="str">
            <v>D53AMRGEL9M</v>
          </cell>
          <cell r="E115">
            <v>487</v>
          </cell>
          <cell r="F115">
            <v>408</v>
          </cell>
          <cell r="G115">
            <v>280</v>
          </cell>
          <cell r="H115">
            <v>391</v>
          </cell>
          <cell r="I115">
            <v>335</v>
          </cell>
          <cell r="J115">
            <v>438</v>
          </cell>
          <cell r="K115">
            <v>295</v>
          </cell>
          <cell r="L115">
            <v>268</v>
          </cell>
          <cell r="M115">
            <v>172</v>
          </cell>
        </row>
        <row r="116">
          <cell r="A116" t="str">
            <v>ST24</v>
          </cell>
          <cell r="B116" t="str">
            <v>PuertoR</v>
          </cell>
          <cell r="C116" t="str">
            <v>2.4GS</v>
          </cell>
          <cell r="D116" t="str">
            <v>D52AMNHEL4M</v>
          </cell>
          <cell r="E116">
            <v>20</v>
          </cell>
          <cell r="F116">
            <v>18</v>
          </cell>
          <cell r="G116">
            <v>10</v>
          </cell>
          <cell r="H116">
            <v>6</v>
          </cell>
          <cell r="I116">
            <v>10</v>
          </cell>
          <cell r="J116">
            <v>10</v>
          </cell>
          <cell r="K116">
            <v>10</v>
          </cell>
          <cell r="L116">
            <v>10</v>
          </cell>
          <cell r="M116">
            <v>13</v>
          </cell>
          <cell r="N116">
            <v>20</v>
          </cell>
          <cell r="O116">
            <v>10</v>
          </cell>
          <cell r="P116">
            <v>9</v>
          </cell>
          <cell r="Q116">
            <v>13</v>
          </cell>
          <cell r="R116">
            <v>7</v>
          </cell>
          <cell r="S116">
            <v>8</v>
          </cell>
        </row>
        <row r="117">
          <cell r="A117" t="str">
            <v>ST24</v>
          </cell>
          <cell r="B117" t="str">
            <v>PuertoR</v>
          </cell>
          <cell r="C117" t="str">
            <v>2.4GS</v>
          </cell>
          <cell r="D117" t="str">
            <v>D52AMRHEL4M</v>
          </cell>
          <cell r="E117">
            <v>14</v>
          </cell>
          <cell r="F117">
            <v>10</v>
          </cell>
          <cell r="G117">
            <v>7</v>
          </cell>
          <cell r="H117">
            <v>7</v>
          </cell>
          <cell r="I117">
            <v>3</v>
          </cell>
          <cell r="J117">
            <v>3</v>
          </cell>
          <cell r="K117">
            <v>3</v>
          </cell>
          <cell r="L117">
            <v>3</v>
          </cell>
          <cell r="M117">
            <v>2</v>
          </cell>
          <cell r="N117">
            <v>20</v>
          </cell>
          <cell r="O117">
            <v>9</v>
          </cell>
          <cell r="P117">
            <v>9</v>
          </cell>
          <cell r="Q117">
            <v>13</v>
          </cell>
          <cell r="R117">
            <v>7</v>
          </cell>
          <cell r="S117">
            <v>8</v>
          </cell>
        </row>
        <row r="118">
          <cell r="A118" t="str">
            <v>ST24</v>
          </cell>
          <cell r="B118" t="str">
            <v>PuertoR</v>
          </cell>
          <cell r="C118" t="str">
            <v>2.4RS</v>
          </cell>
          <cell r="D118" t="str">
            <v>D52AMNJEL4M</v>
          </cell>
          <cell r="E118">
            <v>40</v>
          </cell>
          <cell r="F118">
            <v>18</v>
          </cell>
          <cell r="G118">
            <v>10</v>
          </cell>
          <cell r="H118">
            <v>6</v>
          </cell>
          <cell r="I118">
            <v>10</v>
          </cell>
          <cell r="J118">
            <v>10</v>
          </cell>
          <cell r="K118">
            <v>10</v>
          </cell>
          <cell r="L118">
            <v>10</v>
          </cell>
          <cell r="M118">
            <v>10</v>
          </cell>
          <cell r="N118">
            <v>40</v>
          </cell>
          <cell r="O118">
            <v>18</v>
          </cell>
          <cell r="P118">
            <v>13</v>
          </cell>
          <cell r="Q118">
            <v>18</v>
          </cell>
          <cell r="R118">
            <v>12</v>
          </cell>
          <cell r="S118">
            <v>10</v>
          </cell>
        </row>
        <row r="119">
          <cell r="A119" t="str">
            <v>ST24</v>
          </cell>
          <cell r="B119" t="str">
            <v>PuertoR</v>
          </cell>
          <cell r="C119" t="str">
            <v>2.4RS</v>
          </cell>
          <cell r="D119" t="str">
            <v>D52AMRJEL4M</v>
          </cell>
          <cell r="E119">
            <v>18</v>
          </cell>
          <cell r="F119">
            <v>16</v>
          </cell>
          <cell r="G119">
            <v>9</v>
          </cell>
          <cell r="H119">
            <v>8</v>
          </cell>
          <cell r="I119">
            <v>5</v>
          </cell>
          <cell r="J119">
            <v>5</v>
          </cell>
          <cell r="K119">
            <v>5</v>
          </cell>
          <cell r="L119">
            <v>5</v>
          </cell>
          <cell r="M119">
            <v>5</v>
          </cell>
          <cell r="N119">
            <v>20</v>
          </cell>
          <cell r="O119">
            <v>10</v>
          </cell>
          <cell r="P119">
            <v>9</v>
          </cell>
          <cell r="Q119">
            <v>10</v>
          </cell>
          <cell r="R119">
            <v>6</v>
          </cell>
          <cell r="S119">
            <v>5</v>
          </cell>
        </row>
        <row r="120">
          <cell r="A120" t="str">
            <v>ST24</v>
          </cell>
          <cell r="B120" t="str">
            <v>PuertoR</v>
          </cell>
          <cell r="C120" t="str">
            <v>3.0GTpk2</v>
          </cell>
          <cell r="D120" t="str">
            <v>D53AMNGEL4M</v>
          </cell>
          <cell r="E120">
            <v>5</v>
          </cell>
          <cell r="F120">
            <v>5</v>
          </cell>
          <cell r="G120">
            <v>2</v>
          </cell>
          <cell r="H120">
            <v>2</v>
          </cell>
          <cell r="I120">
            <v>2</v>
          </cell>
          <cell r="J120">
            <v>2</v>
          </cell>
          <cell r="K120">
            <v>2</v>
          </cell>
          <cell r="L120">
            <v>2</v>
          </cell>
          <cell r="M120">
            <v>0</v>
          </cell>
          <cell r="N120">
            <v>12</v>
          </cell>
          <cell r="O120">
            <v>6</v>
          </cell>
          <cell r="P120">
            <v>8</v>
          </cell>
          <cell r="Q120">
            <v>7</v>
          </cell>
          <cell r="R120">
            <v>0</v>
          </cell>
          <cell r="S120">
            <v>3</v>
          </cell>
        </row>
        <row r="121">
          <cell r="A121" t="str">
            <v>ST24</v>
          </cell>
          <cell r="B121" t="str">
            <v>PuertoR</v>
          </cell>
          <cell r="C121" t="str">
            <v>3.0GTpk2</v>
          </cell>
          <cell r="D121" t="str">
            <v>D53AMRGEL4M</v>
          </cell>
          <cell r="E121">
            <v>3</v>
          </cell>
          <cell r="F121">
            <v>3</v>
          </cell>
          <cell r="G121">
            <v>2</v>
          </cell>
          <cell r="H121">
            <v>1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8</v>
          </cell>
          <cell r="O121">
            <v>4</v>
          </cell>
          <cell r="P121">
            <v>5</v>
          </cell>
          <cell r="Q121">
            <v>5</v>
          </cell>
          <cell r="R121">
            <v>4</v>
          </cell>
          <cell r="S121">
            <v>2</v>
          </cell>
        </row>
        <row r="122">
          <cell r="A122" t="str">
            <v>ST24</v>
          </cell>
          <cell r="B122" t="str">
            <v>Taiwan</v>
          </cell>
          <cell r="C122" t="str">
            <v>2.4GS</v>
          </cell>
          <cell r="D122" t="str">
            <v>D52AMRHELFQ</v>
          </cell>
          <cell r="E122">
            <v>0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9</v>
          </cell>
          <cell r="K122">
            <v>6</v>
          </cell>
          <cell r="L122">
            <v>3</v>
          </cell>
          <cell r="M122">
            <v>0</v>
          </cell>
          <cell r="N122">
            <v>0</v>
          </cell>
          <cell r="O122">
            <v>6</v>
          </cell>
          <cell r="P122">
            <v>3</v>
          </cell>
          <cell r="Q122">
            <v>0</v>
          </cell>
          <cell r="R122">
            <v>0</v>
          </cell>
          <cell r="S122">
            <v>6</v>
          </cell>
        </row>
        <row r="123">
          <cell r="A123" t="str">
            <v>ST24</v>
          </cell>
          <cell r="B123" t="str">
            <v>Taiwan</v>
          </cell>
          <cell r="C123" t="str">
            <v>3.0GT</v>
          </cell>
          <cell r="D123" t="str">
            <v>D53AMRXELFQ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9</v>
          </cell>
          <cell r="K123">
            <v>6</v>
          </cell>
          <cell r="L123">
            <v>3</v>
          </cell>
          <cell r="M123">
            <v>0</v>
          </cell>
          <cell r="N123">
            <v>0</v>
          </cell>
          <cell r="O123">
            <v>6</v>
          </cell>
          <cell r="P123">
            <v>3</v>
          </cell>
          <cell r="Q123">
            <v>0</v>
          </cell>
          <cell r="R123">
            <v>0</v>
          </cell>
          <cell r="S123">
            <v>6</v>
          </cell>
        </row>
        <row r="124">
          <cell r="A124" t="str">
            <v>ST28</v>
          </cell>
          <cell r="B124" t="str">
            <v>MMSA</v>
          </cell>
          <cell r="C124" t="str">
            <v>2.4GS</v>
          </cell>
          <cell r="D124" t="str">
            <v>D52ABNJEL4M</v>
          </cell>
          <cell r="E124">
            <v>0</v>
          </cell>
          <cell r="F124">
            <v>4</v>
          </cell>
          <cell r="G124">
            <v>12</v>
          </cell>
          <cell r="H124">
            <v>76</v>
          </cell>
          <cell r="I124">
            <v>138</v>
          </cell>
          <cell r="J124">
            <v>283</v>
          </cell>
          <cell r="K124">
            <v>194</v>
          </cell>
          <cell r="L124">
            <v>262</v>
          </cell>
          <cell r="M124">
            <v>202</v>
          </cell>
          <cell r="N124">
            <v>222</v>
          </cell>
          <cell r="O124">
            <v>266</v>
          </cell>
          <cell r="P124">
            <v>193</v>
          </cell>
          <cell r="Q124">
            <v>121</v>
          </cell>
          <cell r="R124">
            <v>73</v>
          </cell>
          <cell r="S124">
            <v>63</v>
          </cell>
        </row>
        <row r="125">
          <cell r="A125" t="str">
            <v>ST28</v>
          </cell>
          <cell r="B125" t="str">
            <v>MMSA</v>
          </cell>
          <cell r="C125" t="str">
            <v>2.4GS</v>
          </cell>
          <cell r="D125" t="str">
            <v>D52ABRJEL4M</v>
          </cell>
          <cell r="E125">
            <v>0</v>
          </cell>
          <cell r="F125">
            <v>8</v>
          </cell>
          <cell r="G125">
            <v>12</v>
          </cell>
          <cell r="H125">
            <v>106</v>
          </cell>
          <cell r="I125">
            <v>181</v>
          </cell>
          <cell r="J125">
            <v>294</v>
          </cell>
          <cell r="K125">
            <v>257</v>
          </cell>
          <cell r="L125">
            <v>348</v>
          </cell>
          <cell r="M125">
            <v>267</v>
          </cell>
          <cell r="N125">
            <v>295</v>
          </cell>
          <cell r="O125">
            <v>350</v>
          </cell>
          <cell r="P125">
            <v>257</v>
          </cell>
          <cell r="Q125">
            <v>160</v>
          </cell>
          <cell r="R125">
            <v>91</v>
          </cell>
          <cell r="S125">
            <v>82</v>
          </cell>
        </row>
        <row r="126">
          <cell r="A126" t="str">
            <v>ST28</v>
          </cell>
          <cell r="B126" t="str">
            <v>MMSA</v>
          </cell>
          <cell r="C126" t="str">
            <v>3.0GTS</v>
          </cell>
          <cell r="D126" t="str">
            <v>D53ABNGEL4M</v>
          </cell>
          <cell r="E126">
            <v>0</v>
          </cell>
          <cell r="F126">
            <v>4</v>
          </cell>
          <cell r="G126">
            <v>10</v>
          </cell>
          <cell r="H126">
            <v>110</v>
          </cell>
          <cell r="I126">
            <v>228</v>
          </cell>
          <cell r="J126">
            <v>435</v>
          </cell>
          <cell r="K126">
            <v>353</v>
          </cell>
          <cell r="L126">
            <v>391</v>
          </cell>
          <cell r="M126">
            <v>300</v>
          </cell>
          <cell r="N126">
            <v>331</v>
          </cell>
          <cell r="O126">
            <v>395</v>
          </cell>
          <cell r="P126">
            <v>286</v>
          </cell>
          <cell r="Q126">
            <v>182</v>
          </cell>
          <cell r="R126">
            <v>99</v>
          </cell>
          <cell r="S126">
            <v>93</v>
          </cell>
        </row>
        <row r="127">
          <cell r="A127" t="str">
            <v>ST28</v>
          </cell>
          <cell r="B127" t="str">
            <v>MMSA</v>
          </cell>
          <cell r="C127" t="str">
            <v>3.0GTS</v>
          </cell>
          <cell r="D127" t="str">
            <v>D53ABRGEL4M</v>
          </cell>
          <cell r="E127">
            <v>0</v>
          </cell>
          <cell r="F127">
            <v>8</v>
          </cell>
          <cell r="G127">
            <v>6</v>
          </cell>
          <cell r="H127">
            <v>168</v>
          </cell>
          <cell r="I127">
            <v>453</v>
          </cell>
          <cell r="J127">
            <v>634</v>
          </cell>
          <cell r="K127">
            <v>546</v>
          </cell>
          <cell r="L127">
            <v>634</v>
          </cell>
          <cell r="M127">
            <v>486</v>
          </cell>
          <cell r="N127">
            <v>537</v>
          </cell>
          <cell r="O127">
            <v>640</v>
          </cell>
          <cell r="P127">
            <v>464</v>
          </cell>
          <cell r="Q127">
            <v>292</v>
          </cell>
          <cell r="R127">
            <v>164</v>
          </cell>
          <cell r="S127">
            <v>150</v>
          </cell>
        </row>
        <row r="128">
          <cell r="A128" t="str">
            <v>ST41</v>
          </cell>
          <cell r="B128" t="str">
            <v>Guam</v>
          </cell>
          <cell r="C128" t="str">
            <v>2.4ES</v>
          </cell>
          <cell r="D128" t="str">
            <v>EA3ASRHEL4M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3</v>
          </cell>
          <cell r="O128">
            <v>3</v>
          </cell>
          <cell r="P128">
            <v>3</v>
          </cell>
          <cell r="Q128">
            <v>3</v>
          </cell>
          <cell r="R128">
            <v>3</v>
          </cell>
          <cell r="S128">
            <v>3</v>
          </cell>
        </row>
        <row r="129">
          <cell r="A129" t="str">
            <v>ST41</v>
          </cell>
          <cell r="B129" t="str">
            <v>Guam</v>
          </cell>
          <cell r="C129" t="str">
            <v>2.4ESpp</v>
          </cell>
          <cell r="D129" t="str">
            <v>EA3ASRPEL4M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</v>
          </cell>
          <cell r="O129">
            <v>3</v>
          </cell>
          <cell r="P129">
            <v>3</v>
          </cell>
          <cell r="Q129">
            <v>3</v>
          </cell>
          <cell r="R129">
            <v>3</v>
          </cell>
          <cell r="S129">
            <v>3</v>
          </cell>
        </row>
        <row r="130">
          <cell r="A130" t="str">
            <v>ST41</v>
          </cell>
          <cell r="B130" t="str">
            <v>MMSA</v>
          </cell>
          <cell r="C130" t="str">
            <v>2.4DE</v>
          </cell>
          <cell r="D130" t="str">
            <v>EA3ASNJEL4M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A131" t="str">
            <v>ST41</v>
          </cell>
          <cell r="B131" t="str">
            <v>MMSA</v>
          </cell>
          <cell r="C131" t="str">
            <v>2.4DE</v>
          </cell>
          <cell r="D131" t="str">
            <v>EA3ASNJEL5M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A132" t="str">
            <v>ST41</v>
          </cell>
          <cell r="B132" t="str">
            <v>MMSA</v>
          </cell>
          <cell r="C132" t="str">
            <v>2.4DE</v>
          </cell>
          <cell r="D132" t="str">
            <v>EA3ASNJEL9M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A133" t="str">
            <v>ST41</v>
          </cell>
          <cell r="B133" t="str">
            <v>MMSA</v>
          </cell>
          <cell r="C133" t="str">
            <v>2.4DE</v>
          </cell>
          <cell r="D133" t="str">
            <v>EA3ASRJEL4M</v>
          </cell>
          <cell r="E133">
            <v>287</v>
          </cell>
          <cell r="F133">
            <v>284</v>
          </cell>
          <cell r="G133">
            <v>303</v>
          </cell>
          <cell r="H133">
            <v>201</v>
          </cell>
          <cell r="I133">
            <v>200</v>
          </cell>
          <cell r="J133">
            <v>258</v>
          </cell>
          <cell r="K133">
            <v>238</v>
          </cell>
          <cell r="L133">
            <v>265</v>
          </cell>
          <cell r="M133">
            <v>168</v>
          </cell>
          <cell r="N133">
            <v>233</v>
          </cell>
          <cell r="O133">
            <v>246</v>
          </cell>
          <cell r="P133">
            <v>232</v>
          </cell>
          <cell r="Q133">
            <v>246</v>
          </cell>
          <cell r="R133">
            <v>226</v>
          </cell>
          <cell r="S133">
            <v>175</v>
          </cell>
        </row>
        <row r="134">
          <cell r="A134" t="str">
            <v>ST41</v>
          </cell>
          <cell r="B134" t="str">
            <v>MMSA</v>
          </cell>
          <cell r="C134" t="str">
            <v>2.4DE</v>
          </cell>
          <cell r="D134" t="str">
            <v>EA3ASRJEL5M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A135" t="str">
            <v>ST41</v>
          </cell>
          <cell r="B135" t="str">
            <v>MMSA</v>
          </cell>
          <cell r="C135" t="str">
            <v>2.4DE</v>
          </cell>
          <cell r="D135" t="str">
            <v>EA3ASRJEL9M</v>
          </cell>
          <cell r="E135">
            <v>184</v>
          </cell>
          <cell r="F135">
            <v>142</v>
          </cell>
          <cell r="G135">
            <v>100</v>
          </cell>
          <cell r="H135">
            <v>123</v>
          </cell>
          <cell r="I135">
            <v>102</v>
          </cell>
          <cell r="J135">
            <v>132</v>
          </cell>
          <cell r="K135">
            <v>141</v>
          </cell>
          <cell r="L135">
            <v>157</v>
          </cell>
          <cell r="M135">
            <v>100</v>
          </cell>
          <cell r="N135">
            <v>138</v>
          </cell>
          <cell r="O135">
            <v>146</v>
          </cell>
          <cell r="P135">
            <v>138</v>
          </cell>
          <cell r="Q135">
            <v>146</v>
          </cell>
          <cell r="R135">
            <v>134</v>
          </cell>
          <cell r="S135">
            <v>104</v>
          </cell>
        </row>
        <row r="136">
          <cell r="A136" t="str">
            <v>ST41</v>
          </cell>
          <cell r="B136" t="str">
            <v>MMSA</v>
          </cell>
          <cell r="C136" t="str">
            <v>2.4ES</v>
          </cell>
          <cell r="D136" t="str">
            <v>EA3ASNHEL4M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A137" t="str">
            <v>ST41</v>
          </cell>
          <cell r="B137" t="str">
            <v>MMSA</v>
          </cell>
          <cell r="C137" t="str">
            <v>2.4ES</v>
          </cell>
          <cell r="D137" t="str">
            <v>EA3ASNHEL9M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A138" t="str">
            <v>ST41</v>
          </cell>
          <cell r="B138" t="str">
            <v>MMSA</v>
          </cell>
          <cell r="C138" t="str">
            <v>2.4ES</v>
          </cell>
          <cell r="D138" t="str">
            <v>EA3ASRHEL4M</v>
          </cell>
          <cell r="E138">
            <v>4472</v>
          </cell>
          <cell r="F138">
            <v>4232</v>
          </cell>
          <cell r="G138">
            <v>2736</v>
          </cell>
          <cell r="H138">
            <v>3911</v>
          </cell>
          <cell r="I138">
            <v>3239</v>
          </cell>
          <cell r="J138">
            <v>4009</v>
          </cell>
          <cell r="K138">
            <v>3547</v>
          </cell>
          <cell r="L138">
            <v>3935</v>
          </cell>
          <cell r="M138">
            <v>2501</v>
          </cell>
          <cell r="N138">
            <v>3462</v>
          </cell>
          <cell r="O138">
            <v>3650</v>
          </cell>
          <cell r="P138">
            <v>3444</v>
          </cell>
          <cell r="Q138">
            <v>3649</v>
          </cell>
          <cell r="R138">
            <v>3348</v>
          </cell>
          <cell r="S138">
            <v>2598</v>
          </cell>
        </row>
        <row r="139">
          <cell r="A139" t="str">
            <v>ST41</v>
          </cell>
          <cell r="B139" t="str">
            <v>MMSA</v>
          </cell>
          <cell r="C139" t="str">
            <v>2.4ES</v>
          </cell>
          <cell r="D139" t="str">
            <v>EA3ASRHEL9M</v>
          </cell>
          <cell r="E139">
            <v>1554</v>
          </cell>
          <cell r="F139">
            <v>1304</v>
          </cell>
          <cell r="G139">
            <v>1819</v>
          </cell>
          <cell r="H139">
            <v>2427</v>
          </cell>
          <cell r="I139">
            <v>2146</v>
          </cell>
          <cell r="J139">
            <v>2671</v>
          </cell>
          <cell r="K139">
            <v>2094</v>
          </cell>
          <cell r="L139">
            <v>2307</v>
          </cell>
          <cell r="M139">
            <v>1465</v>
          </cell>
          <cell r="N139">
            <v>2032</v>
          </cell>
          <cell r="O139">
            <v>2140</v>
          </cell>
          <cell r="P139">
            <v>2020</v>
          </cell>
          <cell r="Q139">
            <v>2140</v>
          </cell>
          <cell r="R139">
            <v>1963</v>
          </cell>
          <cell r="S139">
            <v>1524</v>
          </cell>
        </row>
        <row r="140">
          <cell r="A140" t="str">
            <v>ST41</v>
          </cell>
          <cell r="B140" t="str">
            <v>MMSA</v>
          </cell>
          <cell r="C140" t="str">
            <v>2.4ESpp</v>
          </cell>
          <cell r="D140" t="str">
            <v>EA3ASRPEL4M</v>
          </cell>
          <cell r="E140">
            <v>161</v>
          </cell>
          <cell r="F140">
            <v>155</v>
          </cell>
          <cell r="G140">
            <v>166</v>
          </cell>
          <cell r="H140">
            <v>126</v>
          </cell>
          <cell r="I140">
            <v>138</v>
          </cell>
          <cell r="J140">
            <v>184</v>
          </cell>
          <cell r="K140">
            <v>150</v>
          </cell>
          <cell r="L140">
            <v>165</v>
          </cell>
          <cell r="M140">
            <v>105</v>
          </cell>
          <cell r="N140">
            <v>146</v>
          </cell>
          <cell r="O140">
            <v>154</v>
          </cell>
          <cell r="P140">
            <v>145</v>
          </cell>
          <cell r="Q140">
            <v>154</v>
          </cell>
          <cell r="R140">
            <v>140</v>
          </cell>
          <cell r="S140">
            <v>109</v>
          </cell>
        </row>
        <row r="141">
          <cell r="A141" t="str">
            <v>ST41</v>
          </cell>
          <cell r="B141" t="str">
            <v>MMSA</v>
          </cell>
          <cell r="C141" t="str">
            <v>2.4ESpp</v>
          </cell>
          <cell r="D141" t="str">
            <v>EA3ASRPEL9M</v>
          </cell>
          <cell r="E141">
            <v>117</v>
          </cell>
          <cell r="F141">
            <v>138</v>
          </cell>
          <cell r="G141">
            <v>112</v>
          </cell>
          <cell r="H141">
            <v>113</v>
          </cell>
          <cell r="I141">
            <v>99</v>
          </cell>
          <cell r="J141">
            <v>129</v>
          </cell>
          <cell r="K141">
            <v>114</v>
          </cell>
          <cell r="L141">
            <v>126</v>
          </cell>
          <cell r="M141">
            <v>81</v>
          </cell>
          <cell r="N141">
            <v>112</v>
          </cell>
          <cell r="O141">
            <v>117</v>
          </cell>
          <cell r="P141">
            <v>111</v>
          </cell>
          <cell r="Q141">
            <v>117</v>
          </cell>
          <cell r="R141">
            <v>108</v>
          </cell>
          <cell r="S141">
            <v>84</v>
          </cell>
        </row>
        <row r="142">
          <cell r="A142" t="str">
            <v>ST41</v>
          </cell>
          <cell r="B142" t="str">
            <v>MMSA</v>
          </cell>
          <cell r="C142" t="str">
            <v>3.0ES</v>
          </cell>
          <cell r="D142" t="str">
            <v>EA8ASRHEL4M</v>
          </cell>
          <cell r="E142">
            <v>252</v>
          </cell>
          <cell r="F142">
            <v>184</v>
          </cell>
          <cell r="G142">
            <v>201</v>
          </cell>
          <cell r="H142">
            <v>104</v>
          </cell>
          <cell r="I142">
            <v>152</v>
          </cell>
          <cell r="J142">
            <v>246</v>
          </cell>
          <cell r="K142">
            <v>200</v>
          </cell>
          <cell r="L142">
            <v>221</v>
          </cell>
          <cell r="M142">
            <v>139</v>
          </cell>
          <cell r="N142">
            <v>390</v>
          </cell>
          <cell r="O142">
            <v>408</v>
          </cell>
          <cell r="P142">
            <v>384</v>
          </cell>
          <cell r="Q142">
            <v>408</v>
          </cell>
          <cell r="R142">
            <v>375</v>
          </cell>
          <cell r="S142">
            <v>291</v>
          </cell>
        </row>
        <row r="143">
          <cell r="A143" t="str">
            <v>ST41</v>
          </cell>
          <cell r="B143" t="str">
            <v>MMSA</v>
          </cell>
          <cell r="C143" t="str">
            <v>3.0ES</v>
          </cell>
          <cell r="D143" t="str">
            <v>EA8ASRHEL5M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A144" t="str">
            <v>ST41</v>
          </cell>
          <cell r="B144" t="str">
            <v>MMSA</v>
          </cell>
          <cell r="C144" t="str">
            <v>3.0ES</v>
          </cell>
          <cell r="D144" t="str">
            <v>EA8ASRHEL9M</v>
          </cell>
          <cell r="E144">
            <v>191</v>
          </cell>
          <cell r="F144">
            <v>174</v>
          </cell>
          <cell r="G144">
            <v>198</v>
          </cell>
          <cell r="H144">
            <v>127</v>
          </cell>
          <cell r="I144">
            <v>183</v>
          </cell>
          <cell r="J144">
            <v>294</v>
          </cell>
          <cell r="K144">
            <v>202</v>
          </cell>
          <cell r="L144">
            <v>221</v>
          </cell>
          <cell r="M144">
            <v>139</v>
          </cell>
        </row>
        <row r="145">
          <cell r="A145" t="str">
            <v>ST41</v>
          </cell>
          <cell r="B145" t="str">
            <v>MMSA</v>
          </cell>
          <cell r="C145" t="str">
            <v>3.0ESpp</v>
          </cell>
          <cell r="D145" t="str">
            <v>EA8ASRPEL4M</v>
          </cell>
          <cell r="E145">
            <v>132</v>
          </cell>
          <cell r="F145">
            <v>51</v>
          </cell>
          <cell r="G145">
            <v>74</v>
          </cell>
          <cell r="H145">
            <v>50</v>
          </cell>
          <cell r="I145">
            <v>80</v>
          </cell>
          <cell r="J145">
            <v>135</v>
          </cell>
          <cell r="K145">
            <v>104</v>
          </cell>
          <cell r="L145">
            <v>113</v>
          </cell>
          <cell r="M145">
            <v>74</v>
          </cell>
          <cell r="N145">
            <v>184</v>
          </cell>
          <cell r="O145">
            <v>194</v>
          </cell>
          <cell r="P145">
            <v>183</v>
          </cell>
          <cell r="Q145">
            <v>195</v>
          </cell>
          <cell r="R145">
            <v>179</v>
          </cell>
          <cell r="S145">
            <v>139</v>
          </cell>
        </row>
        <row r="146">
          <cell r="A146" t="str">
            <v>ST41</v>
          </cell>
          <cell r="B146" t="str">
            <v>MMSA</v>
          </cell>
          <cell r="C146" t="str">
            <v>3.0ESpp</v>
          </cell>
          <cell r="D146" t="str">
            <v>EA8ASRPEL9M</v>
          </cell>
          <cell r="E146">
            <v>102</v>
          </cell>
          <cell r="F146">
            <v>27</v>
          </cell>
          <cell r="G146">
            <v>87</v>
          </cell>
          <cell r="H146">
            <v>50</v>
          </cell>
          <cell r="I146">
            <v>67</v>
          </cell>
          <cell r="J146">
            <v>107</v>
          </cell>
          <cell r="K146">
            <v>87</v>
          </cell>
          <cell r="L146">
            <v>96</v>
          </cell>
          <cell r="M146">
            <v>60</v>
          </cell>
        </row>
        <row r="147">
          <cell r="A147" t="str">
            <v>ST41</v>
          </cell>
          <cell r="B147" t="str">
            <v>MMSA</v>
          </cell>
          <cell r="C147" t="str">
            <v>3.0GTZ</v>
          </cell>
          <cell r="D147" t="str">
            <v>EA8ASRGEL4M</v>
          </cell>
          <cell r="E147">
            <v>51</v>
          </cell>
          <cell r="F147">
            <v>92</v>
          </cell>
          <cell r="G147">
            <v>30</v>
          </cell>
          <cell r="H147">
            <v>45</v>
          </cell>
          <cell r="I147">
            <v>67</v>
          </cell>
          <cell r="J147">
            <v>107</v>
          </cell>
          <cell r="K147">
            <v>62</v>
          </cell>
          <cell r="L147">
            <v>68</v>
          </cell>
          <cell r="M147">
            <v>43</v>
          </cell>
          <cell r="N147">
            <v>116</v>
          </cell>
          <cell r="O147">
            <v>122</v>
          </cell>
          <cell r="P147">
            <v>116</v>
          </cell>
          <cell r="Q147">
            <v>122</v>
          </cell>
          <cell r="R147">
            <v>113</v>
          </cell>
          <cell r="S147">
            <v>88</v>
          </cell>
        </row>
        <row r="148">
          <cell r="A148" t="str">
            <v>ST41</v>
          </cell>
          <cell r="B148" t="str">
            <v>MMSA</v>
          </cell>
          <cell r="C148" t="str">
            <v>3.0GTZ</v>
          </cell>
          <cell r="D148" t="str">
            <v>EA8ASRGEL9M</v>
          </cell>
          <cell r="E148">
            <v>59</v>
          </cell>
          <cell r="F148">
            <v>90</v>
          </cell>
          <cell r="G148">
            <v>53</v>
          </cell>
          <cell r="H148">
            <v>37</v>
          </cell>
          <cell r="I148">
            <v>55</v>
          </cell>
          <cell r="J148">
            <v>89</v>
          </cell>
          <cell r="K148">
            <v>59</v>
          </cell>
          <cell r="L148">
            <v>64</v>
          </cell>
          <cell r="M148">
            <v>41</v>
          </cell>
        </row>
        <row r="149">
          <cell r="A149" t="str">
            <v>ST41</v>
          </cell>
          <cell r="B149" t="str">
            <v>MMSA</v>
          </cell>
          <cell r="C149" t="str">
            <v>3.0LS</v>
          </cell>
          <cell r="D149" t="str">
            <v>EA8ASRXEL4M</v>
          </cell>
          <cell r="E149">
            <v>50</v>
          </cell>
          <cell r="F149">
            <v>75</v>
          </cell>
          <cell r="G149">
            <v>59</v>
          </cell>
          <cell r="H149">
            <v>43</v>
          </cell>
          <cell r="I149">
            <v>68</v>
          </cell>
          <cell r="J149">
            <v>113</v>
          </cell>
          <cell r="K149">
            <v>61</v>
          </cell>
          <cell r="L149">
            <v>65</v>
          </cell>
          <cell r="M149">
            <v>42</v>
          </cell>
          <cell r="N149">
            <v>117</v>
          </cell>
          <cell r="O149">
            <v>123</v>
          </cell>
          <cell r="P149">
            <v>117</v>
          </cell>
          <cell r="Q149">
            <v>123</v>
          </cell>
          <cell r="R149">
            <v>114</v>
          </cell>
          <cell r="S149">
            <v>88</v>
          </cell>
        </row>
        <row r="150">
          <cell r="A150" t="str">
            <v>ST41</v>
          </cell>
          <cell r="B150" t="str">
            <v>MMSA</v>
          </cell>
          <cell r="C150" t="str">
            <v>3.0LS</v>
          </cell>
          <cell r="D150" t="str">
            <v>EA8ASRXEL9M</v>
          </cell>
          <cell r="E150">
            <v>57</v>
          </cell>
          <cell r="F150">
            <v>82</v>
          </cell>
          <cell r="G150">
            <v>62</v>
          </cell>
          <cell r="H150">
            <v>43</v>
          </cell>
          <cell r="I150">
            <v>54</v>
          </cell>
          <cell r="J150">
            <v>86</v>
          </cell>
          <cell r="K150">
            <v>61</v>
          </cell>
          <cell r="L150">
            <v>67</v>
          </cell>
          <cell r="M150">
            <v>43</v>
          </cell>
        </row>
        <row r="151">
          <cell r="A151" t="str">
            <v>ST41</v>
          </cell>
          <cell r="B151" t="str">
            <v>PuertoR</v>
          </cell>
          <cell r="C151" t="str">
            <v>2.4ES</v>
          </cell>
          <cell r="D151" t="str">
            <v>EA3ASRHEL4M</v>
          </cell>
          <cell r="E151">
            <v>18</v>
          </cell>
          <cell r="F151">
            <v>18</v>
          </cell>
          <cell r="G151">
            <v>18</v>
          </cell>
          <cell r="H151">
            <v>0</v>
          </cell>
          <cell r="I151">
            <v>8</v>
          </cell>
          <cell r="J151">
            <v>8</v>
          </cell>
          <cell r="K151">
            <v>8</v>
          </cell>
          <cell r="L151">
            <v>10</v>
          </cell>
          <cell r="M151">
            <v>10</v>
          </cell>
          <cell r="N151">
            <v>38</v>
          </cell>
          <cell r="O151">
            <v>16</v>
          </cell>
          <cell r="P151">
            <v>38</v>
          </cell>
          <cell r="Q151">
            <v>21</v>
          </cell>
          <cell r="R151">
            <v>19</v>
          </cell>
          <cell r="S151">
            <v>20</v>
          </cell>
        </row>
        <row r="152">
          <cell r="A152" t="str">
            <v>ST41</v>
          </cell>
          <cell r="B152" t="str">
            <v>PuertoR</v>
          </cell>
          <cell r="C152" t="str">
            <v>2.4ESpp</v>
          </cell>
          <cell r="D152" t="str">
            <v>EA3ASRPEL4M</v>
          </cell>
          <cell r="E152">
            <v>10</v>
          </cell>
          <cell r="F152">
            <v>13</v>
          </cell>
          <cell r="G152">
            <v>10</v>
          </cell>
          <cell r="H152">
            <v>0</v>
          </cell>
          <cell r="I152">
            <v>8</v>
          </cell>
          <cell r="J152">
            <v>8</v>
          </cell>
          <cell r="K152">
            <v>8</v>
          </cell>
          <cell r="L152">
            <v>10</v>
          </cell>
          <cell r="M152">
            <v>10</v>
          </cell>
          <cell r="N152">
            <v>22</v>
          </cell>
          <cell r="O152">
            <v>20</v>
          </cell>
          <cell r="P152">
            <v>22</v>
          </cell>
          <cell r="Q152">
            <v>17</v>
          </cell>
          <cell r="R152">
            <v>21</v>
          </cell>
          <cell r="S152">
            <v>17</v>
          </cell>
        </row>
        <row r="153">
          <cell r="A153" t="str">
            <v>ST41</v>
          </cell>
          <cell r="B153" t="str">
            <v>PuertoR</v>
          </cell>
          <cell r="C153" t="str">
            <v>3.0ESpp</v>
          </cell>
          <cell r="D153" t="str">
            <v>EA8ASRPEL4M</v>
          </cell>
          <cell r="E153">
            <v>6</v>
          </cell>
          <cell r="F153">
            <v>6</v>
          </cell>
          <cell r="G153">
            <v>6</v>
          </cell>
          <cell r="H153">
            <v>0</v>
          </cell>
          <cell r="I153">
            <v>8</v>
          </cell>
          <cell r="J153">
            <v>6</v>
          </cell>
          <cell r="K153">
            <v>6</v>
          </cell>
          <cell r="L153">
            <v>10</v>
          </cell>
          <cell r="M153">
            <v>10</v>
          </cell>
          <cell r="N153">
            <v>14</v>
          </cell>
          <cell r="O153">
            <v>20</v>
          </cell>
          <cell r="P153">
            <v>14</v>
          </cell>
          <cell r="Q153">
            <v>17</v>
          </cell>
          <cell r="R153">
            <v>21</v>
          </cell>
          <cell r="S153">
            <v>17</v>
          </cell>
        </row>
        <row r="154">
          <cell r="A154" t="str">
            <v>ST41</v>
          </cell>
          <cell r="B154" t="str">
            <v>PuertoR</v>
          </cell>
          <cell r="C154" t="str">
            <v>3.0GTZ</v>
          </cell>
          <cell r="D154" t="str">
            <v>EA8ASRGEL4M</v>
          </cell>
          <cell r="E154">
            <v>10</v>
          </cell>
          <cell r="F154">
            <v>12</v>
          </cell>
          <cell r="G154">
            <v>10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22</v>
          </cell>
          <cell r="O154">
            <v>10</v>
          </cell>
          <cell r="P154">
            <v>22</v>
          </cell>
          <cell r="Q154">
            <v>8</v>
          </cell>
          <cell r="R154">
            <v>10</v>
          </cell>
          <cell r="S154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showGridLines="0" zoomScale="85" zoomScaleNormal="85" zoomScalePageLayoutView="0" workbookViewId="0" topLeftCell="A1">
      <pane xSplit="4" ySplit="3" topLeftCell="E6" activePane="bottomRight" state="frozen"/>
      <selection pane="topLeft" activeCell="A36" sqref="A36:IV36"/>
      <selection pane="topRight" activeCell="A36" sqref="A36:IV36"/>
      <selection pane="bottomLeft" activeCell="A36" sqref="A36:IV36"/>
      <selection pane="bottomRight" activeCell="G41" sqref="G41"/>
    </sheetView>
  </sheetViews>
  <sheetFormatPr defaultColWidth="9.00390625" defaultRowHeight="13.5"/>
  <cols>
    <col min="1" max="1" width="9.375" style="27" customWidth="1"/>
    <col min="2" max="2" width="13.00390625" style="3" bestFit="1" customWidth="1"/>
    <col min="3" max="3" width="11.75390625" style="3" bestFit="1" customWidth="1"/>
    <col min="4" max="4" width="47.375" style="3" customWidth="1"/>
    <col min="5" max="5" width="5.625" style="3" bestFit="1" customWidth="1"/>
    <col min="6" max="6" width="5.25390625" style="3" customWidth="1"/>
    <col min="7" max="7" width="6.50390625" style="3" customWidth="1"/>
    <col min="8" max="8" width="7.00390625" style="3" customWidth="1"/>
    <col min="9" max="9" width="5.625" style="3" customWidth="1"/>
    <col min="10" max="10" width="7.625" style="27" customWidth="1"/>
    <col min="11" max="11" width="22.375" style="28" customWidth="1"/>
    <col min="12" max="13" width="12.50390625" style="28" customWidth="1"/>
    <col min="14" max="14" width="12.50390625" style="29" customWidth="1"/>
    <col min="15" max="16384" width="9.00390625" style="27" customWidth="1"/>
  </cols>
  <sheetData>
    <row r="1" spans="1:14" s="3" customFormat="1" ht="20.25">
      <c r="A1" s="107" t="s">
        <v>0</v>
      </c>
      <c r="B1" s="107"/>
      <c r="C1" s="107"/>
      <c r="D1" s="107"/>
      <c r="E1" s="107"/>
      <c r="F1" s="107"/>
      <c r="G1" s="107"/>
      <c r="K1" s="4"/>
      <c r="L1" s="4"/>
      <c r="M1" s="4"/>
      <c r="N1" s="5"/>
    </row>
    <row r="2" spans="11:14" s="3" customFormat="1" ht="15">
      <c r="K2" s="4"/>
      <c r="L2" s="4"/>
      <c r="M2" s="4"/>
      <c r="N2" s="5"/>
    </row>
    <row r="3" spans="1:14" s="7" customFormat="1" ht="19.5" customHeight="1">
      <c r="A3" s="6" t="s">
        <v>1</v>
      </c>
      <c r="B3" s="108" t="s">
        <v>2</v>
      </c>
      <c r="C3" s="108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6" t="s">
        <v>13</v>
      </c>
    </row>
    <row r="4" spans="1:14" s="15" customFormat="1" ht="18.75" customHeight="1">
      <c r="A4" s="8">
        <v>1</v>
      </c>
      <c r="B4" s="9" t="s">
        <v>14</v>
      </c>
      <c r="C4" s="9" t="s">
        <v>15</v>
      </c>
      <c r="D4" s="9" t="s">
        <v>16</v>
      </c>
      <c r="E4" s="10">
        <v>39</v>
      </c>
      <c r="F4" s="10">
        <v>42</v>
      </c>
      <c r="G4" s="10">
        <f>SUM(E4:F4)</f>
        <v>81</v>
      </c>
      <c r="H4" s="10">
        <v>12</v>
      </c>
      <c r="I4" s="10">
        <f>G4-H4</f>
        <v>69</v>
      </c>
      <c r="J4" s="11">
        <f>(H4-(72-I4)/2)*0.8</f>
        <v>8.4</v>
      </c>
      <c r="K4" s="12" t="s">
        <v>17</v>
      </c>
      <c r="L4" s="13" t="s">
        <v>18</v>
      </c>
      <c r="M4" s="13"/>
      <c r="N4" s="14" t="s">
        <v>19</v>
      </c>
    </row>
    <row r="5" spans="1:14" s="15" customFormat="1" ht="18.75" customHeight="1">
      <c r="A5" s="8">
        <v>2</v>
      </c>
      <c r="B5" s="9" t="s">
        <v>20</v>
      </c>
      <c r="C5" s="9" t="s">
        <v>21</v>
      </c>
      <c r="D5" s="9" t="s">
        <v>22</v>
      </c>
      <c r="E5" s="10">
        <v>40</v>
      </c>
      <c r="F5" s="10">
        <v>46</v>
      </c>
      <c r="G5" s="10">
        <f aca="true" t="shared" si="0" ref="G5:G39">SUM(E5:F5)</f>
        <v>86</v>
      </c>
      <c r="H5" s="10">
        <v>16</v>
      </c>
      <c r="I5" s="10">
        <f aca="true" t="shared" si="1" ref="I5:I32">G5-H5</f>
        <v>70</v>
      </c>
      <c r="J5" s="11">
        <f>(H5-(72-I5)/2)*0.9</f>
        <v>13.5</v>
      </c>
      <c r="K5" s="12"/>
      <c r="L5" s="13" t="s">
        <v>23</v>
      </c>
      <c r="M5" s="13"/>
      <c r="N5" s="14"/>
    </row>
    <row r="6" spans="1:14" s="15" customFormat="1" ht="18.75" customHeight="1">
      <c r="A6" s="8">
        <v>3</v>
      </c>
      <c r="B6" s="9" t="s">
        <v>24</v>
      </c>
      <c r="C6" s="9" t="s">
        <v>25</v>
      </c>
      <c r="D6" s="9" t="s">
        <v>26</v>
      </c>
      <c r="E6" s="10">
        <v>46</v>
      </c>
      <c r="F6" s="10">
        <v>45</v>
      </c>
      <c r="G6" s="10">
        <f t="shared" si="0"/>
        <v>91</v>
      </c>
      <c r="H6" s="10">
        <v>21</v>
      </c>
      <c r="I6" s="10">
        <f t="shared" si="1"/>
        <v>70</v>
      </c>
      <c r="J6" s="11">
        <f>(H6-(72-I6)/2)*0.95</f>
        <v>19</v>
      </c>
      <c r="K6" s="12"/>
      <c r="L6" s="13"/>
      <c r="M6" s="13"/>
      <c r="N6" s="14"/>
    </row>
    <row r="7" spans="1:14" s="15" customFormat="1" ht="18.75" customHeight="1">
      <c r="A7" s="8">
        <v>4</v>
      </c>
      <c r="B7" s="9" t="s">
        <v>27</v>
      </c>
      <c r="C7" s="9" t="s">
        <v>28</v>
      </c>
      <c r="D7" s="9" t="s">
        <v>29</v>
      </c>
      <c r="E7" s="10">
        <v>43</v>
      </c>
      <c r="F7" s="10">
        <v>46</v>
      </c>
      <c r="G7" s="10">
        <f t="shared" si="0"/>
        <v>89</v>
      </c>
      <c r="H7" s="10">
        <v>17</v>
      </c>
      <c r="I7" s="10">
        <f t="shared" si="1"/>
        <v>72</v>
      </c>
      <c r="J7" s="10"/>
      <c r="K7" s="12" t="s">
        <v>30</v>
      </c>
      <c r="L7" s="13" t="s">
        <v>31</v>
      </c>
      <c r="M7" s="13"/>
      <c r="N7" s="14"/>
    </row>
    <row r="8" spans="1:14" s="15" customFormat="1" ht="18.75" customHeight="1">
      <c r="A8" s="8">
        <v>5</v>
      </c>
      <c r="B8" s="9" t="s">
        <v>32</v>
      </c>
      <c r="C8" s="9" t="s">
        <v>33</v>
      </c>
      <c r="D8" s="9" t="s">
        <v>34</v>
      </c>
      <c r="E8" s="10">
        <v>45</v>
      </c>
      <c r="F8" s="10">
        <v>44</v>
      </c>
      <c r="G8" s="10">
        <f t="shared" si="0"/>
        <v>89</v>
      </c>
      <c r="H8" s="16">
        <v>15</v>
      </c>
      <c r="I8" s="10">
        <f t="shared" si="1"/>
        <v>74</v>
      </c>
      <c r="J8" s="10"/>
      <c r="K8" s="12" t="s">
        <v>35</v>
      </c>
      <c r="L8" s="13"/>
      <c r="M8" s="13" t="s">
        <v>30</v>
      </c>
      <c r="N8" s="14"/>
    </row>
    <row r="9" spans="1:14" s="7" customFormat="1" ht="18.75" customHeight="1">
      <c r="A9" s="8">
        <v>6</v>
      </c>
      <c r="B9" s="17" t="s">
        <v>36</v>
      </c>
      <c r="C9" s="17" t="s">
        <v>37</v>
      </c>
      <c r="D9" s="17" t="s">
        <v>38</v>
      </c>
      <c r="E9" s="10">
        <v>43</v>
      </c>
      <c r="F9" s="10">
        <v>46</v>
      </c>
      <c r="G9" s="10">
        <f t="shared" si="0"/>
        <v>89</v>
      </c>
      <c r="H9" s="10">
        <v>15</v>
      </c>
      <c r="I9" s="10">
        <f t="shared" si="1"/>
        <v>74</v>
      </c>
      <c r="J9" s="10"/>
      <c r="K9" s="12"/>
      <c r="L9" s="13"/>
      <c r="M9" s="13" t="s">
        <v>39</v>
      </c>
      <c r="N9" s="14"/>
    </row>
    <row r="10" spans="1:14" s="7" customFormat="1" ht="18.75" customHeight="1">
      <c r="A10" s="8">
        <v>7</v>
      </c>
      <c r="B10" s="9" t="s">
        <v>40</v>
      </c>
      <c r="C10" s="9" t="s">
        <v>41</v>
      </c>
      <c r="D10" s="9" t="s">
        <v>42</v>
      </c>
      <c r="E10" s="10">
        <v>56</v>
      </c>
      <c r="F10" s="10">
        <v>50</v>
      </c>
      <c r="G10" s="10">
        <f t="shared" si="0"/>
        <v>106</v>
      </c>
      <c r="H10" s="10">
        <v>32</v>
      </c>
      <c r="I10" s="10">
        <f t="shared" si="1"/>
        <v>74</v>
      </c>
      <c r="J10" s="10"/>
      <c r="K10" s="12"/>
      <c r="L10" s="13"/>
      <c r="M10" s="13"/>
      <c r="N10" s="14"/>
    </row>
    <row r="11" spans="1:14" s="7" customFormat="1" ht="18.75" customHeight="1">
      <c r="A11" s="8">
        <v>8</v>
      </c>
      <c r="B11" s="9" t="s">
        <v>36</v>
      </c>
      <c r="C11" s="9" t="s">
        <v>43</v>
      </c>
      <c r="D11" s="9" t="s">
        <v>44</v>
      </c>
      <c r="E11" s="10">
        <v>37</v>
      </c>
      <c r="F11" s="10">
        <v>47</v>
      </c>
      <c r="G11" s="10">
        <f t="shared" si="0"/>
        <v>84</v>
      </c>
      <c r="H11" s="10">
        <v>9</v>
      </c>
      <c r="I11" s="10">
        <f t="shared" si="1"/>
        <v>75</v>
      </c>
      <c r="J11" s="10"/>
      <c r="K11" s="12" t="s">
        <v>45</v>
      </c>
      <c r="L11" s="13"/>
      <c r="M11" s="13"/>
      <c r="N11" s="14"/>
    </row>
    <row r="12" spans="1:14" s="7" customFormat="1" ht="18.75" customHeight="1">
      <c r="A12" s="8">
        <v>9</v>
      </c>
      <c r="B12" s="9" t="s">
        <v>46</v>
      </c>
      <c r="C12" s="9" t="s">
        <v>47</v>
      </c>
      <c r="D12" s="9" t="s">
        <v>42</v>
      </c>
      <c r="E12" s="10">
        <v>45</v>
      </c>
      <c r="F12" s="10">
        <v>47</v>
      </c>
      <c r="G12" s="10">
        <f t="shared" si="0"/>
        <v>92</v>
      </c>
      <c r="H12" s="10">
        <v>16</v>
      </c>
      <c r="I12" s="10">
        <f t="shared" si="1"/>
        <v>76</v>
      </c>
      <c r="J12" s="10"/>
      <c r="K12" s="12"/>
      <c r="L12" s="13"/>
      <c r="M12" s="13"/>
      <c r="N12" s="14"/>
    </row>
    <row r="13" spans="1:19" s="7" customFormat="1" ht="18.75" customHeight="1">
      <c r="A13" s="8">
        <v>10</v>
      </c>
      <c r="B13" s="9" t="s">
        <v>48</v>
      </c>
      <c r="C13" s="9" t="s">
        <v>49</v>
      </c>
      <c r="D13" s="9" t="s">
        <v>50</v>
      </c>
      <c r="E13" s="10">
        <v>42</v>
      </c>
      <c r="F13" s="10">
        <v>51</v>
      </c>
      <c r="G13" s="10">
        <f t="shared" si="0"/>
        <v>93</v>
      </c>
      <c r="H13" s="10">
        <v>16</v>
      </c>
      <c r="I13" s="10">
        <f t="shared" si="1"/>
        <v>77</v>
      </c>
      <c r="J13" s="10"/>
      <c r="K13" s="12" t="s">
        <v>51</v>
      </c>
      <c r="L13" s="13" t="s">
        <v>52</v>
      </c>
      <c r="M13" s="13"/>
      <c r="N13" s="14"/>
      <c r="S13" s="18"/>
    </row>
    <row r="14" spans="1:19" s="7" customFormat="1" ht="18.75" customHeight="1">
      <c r="A14" s="8">
        <v>11</v>
      </c>
      <c r="B14" s="9" t="s">
        <v>53</v>
      </c>
      <c r="C14" s="9" t="s">
        <v>54</v>
      </c>
      <c r="D14" s="9" t="s">
        <v>55</v>
      </c>
      <c r="E14" s="10">
        <v>50</v>
      </c>
      <c r="F14" s="10">
        <v>58</v>
      </c>
      <c r="G14" s="10">
        <f t="shared" si="0"/>
        <v>108</v>
      </c>
      <c r="H14" s="10">
        <v>29</v>
      </c>
      <c r="I14" s="10">
        <f t="shared" si="1"/>
        <v>79</v>
      </c>
      <c r="J14" s="10"/>
      <c r="K14" s="12"/>
      <c r="L14" s="13"/>
      <c r="M14" s="13"/>
      <c r="N14" s="14"/>
      <c r="S14" s="18"/>
    </row>
    <row r="15" spans="1:14" s="7" customFormat="1" ht="18.75" customHeight="1">
      <c r="A15" s="8">
        <v>12</v>
      </c>
      <c r="B15" s="9" t="s">
        <v>56</v>
      </c>
      <c r="C15" s="9" t="s">
        <v>57</v>
      </c>
      <c r="D15" s="9" t="s">
        <v>26</v>
      </c>
      <c r="E15" s="10">
        <v>57</v>
      </c>
      <c r="F15" s="10">
        <v>47</v>
      </c>
      <c r="G15" s="10">
        <f t="shared" si="0"/>
        <v>104</v>
      </c>
      <c r="H15" s="10">
        <v>24</v>
      </c>
      <c r="I15" s="10">
        <f t="shared" si="1"/>
        <v>80</v>
      </c>
      <c r="J15" s="10"/>
      <c r="K15" s="12"/>
      <c r="L15" s="13"/>
      <c r="M15" s="13"/>
      <c r="N15" s="14"/>
    </row>
    <row r="16" spans="1:14" s="7" customFormat="1" ht="18.75" customHeight="1">
      <c r="A16" s="8">
        <v>13</v>
      </c>
      <c r="B16" s="9" t="s">
        <v>58</v>
      </c>
      <c r="C16" s="9" t="s">
        <v>59</v>
      </c>
      <c r="D16" s="9" t="s">
        <v>34</v>
      </c>
      <c r="E16" s="10">
        <v>60</v>
      </c>
      <c r="F16" s="10">
        <v>56</v>
      </c>
      <c r="G16" s="10">
        <f t="shared" si="0"/>
        <v>116</v>
      </c>
      <c r="H16" s="16">
        <v>36</v>
      </c>
      <c r="I16" s="10">
        <f t="shared" si="1"/>
        <v>80</v>
      </c>
      <c r="J16" s="19"/>
      <c r="K16" s="12"/>
      <c r="L16" s="13"/>
      <c r="M16" s="13"/>
      <c r="N16" s="14"/>
    </row>
    <row r="17" spans="1:14" s="7" customFormat="1" ht="18.75" customHeight="1">
      <c r="A17" s="8">
        <v>14</v>
      </c>
      <c r="B17" s="17" t="s">
        <v>60</v>
      </c>
      <c r="C17" s="17" t="s">
        <v>61</v>
      </c>
      <c r="D17" s="17" t="s">
        <v>62</v>
      </c>
      <c r="E17" s="10">
        <v>57</v>
      </c>
      <c r="F17" s="10">
        <v>50</v>
      </c>
      <c r="G17" s="10">
        <f t="shared" si="0"/>
        <v>107</v>
      </c>
      <c r="H17" s="16">
        <v>26</v>
      </c>
      <c r="I17" s="10">
        <f t="shared" si="1"/>
        <v>81</v>
      </c>
      <c r="J17" s="20"/>
      <c r="K17" s="21"/>
      <c r="L17" s="22"/>
      <c r="M17" s="22"/>
      <c r="N17" s="23"/>
    </row>
    <row r="18" spans="1:14" s="7" customFormat="1" ht="18.75" customHeight="1">
      <c r="A18" s="8">
        <v>15</v>
      </c>
      <c r="B18" s="9" t="s">
        <v>63</v>
      </c>
      <c r="C18" s="9" t="s">
        <v>64</v>
      </c>
      <c r="D18" s="9" t="s">
        <v>65</v>
      </c>
      <c r="E18" s="10">
        <v>49</v>
      </c>
      <c r="F18" s="10">
        <v>49</v>
      </c>
      <c r="G18" s="10">
        <f t="shared" si="0"/>
        <v>98</v>
      </c>
      <c r="H18" s="24">
        <v>16</v>
      </c>
      <c r="I18" s="10">
        <f t="shared" si="1"/>
        <v>82</v>
      </c>
      <c r="J18" s="10"/>
      <c r="K18" s="12"/>
      <c r="L18" s="13"/>
      <c r="M18" s="13"/>
      <c r="N18" s="14"/>
    </row>
    <row r="19" spans="1:20" s="7" customFormat="1" ht="18.75" customHeight="1">
      <c r="A19" s="8">
        <v>16</v>
      </c>
      <c r="B19" s="9" t="s">
        <v>66</v>
      </c>
      <c r="C19" s="9" t="s">
        <v>67</v>
      </c>
      <c r="D19" s="9" t="s">
        <v>68</v>
      </c>
      <c r="E19" s="10">
        <v>49</v>
      </c>
      <c r="F19" s="10">
        <v>50</v>
      </c>
      <c r="G19" s="10">
        <f t="shared" si="0"/>
        <v>99</v>
      </c>
      <c r="H19" s="10">
        <v>17</v>
      </c>
      <c r="I19" s="10">
        <f t="shared" si="1"/>
        <v>82</v>
      </c>
      <c r="J19" s="10"/>
      <c r="K19" s="12"/>
      <c r="L19" s="13"/>
      <c r="M19" s="13"/>
      <c r="N19" s="14"/>
      <c r="T19" s="18"/>
    </row>
    <row r="20" spans="1:14" s="7" customFormat="1" ht="18.75" customHeight="1">
      <c r="A20" s="8">
        <v>17</v>
      </c>
      <c r="B20" s="9" t="s">
        <v>69</v>
      </c>
      <c r="C20" s="9" t="s">
        <v>70</v>
      </c>
      <c r="D20" s="9" t="s">
        <v>71</v>
      </c>
      <c r="E20" s="10">
        <v>46</v>
      </c>
      <c r="F20" s="10">
        <v>52</v>
      </c>
      <c r="G20" s="10">
        <f t="shared" si="0"/>
        <v>98</v>
      </c>
      <c r="H20" s="24">
        <v>15</v>
      </c>
      <c r="I20" s="10">
        <f t="shared" si="1"/>
        <v>83</v>
      </c>
      <c r="J20" s="10"/>
      <c r="K20" s="12"/>
      <c r="L20" s="13"/>
      <c r="M20" s="13"/>
      <c r="N20" s="14"/>
    </row>
    <row r="21" spans="1:14" s="7" customFormat="1" ht="18.75" customHeight="1">
      <c r="A21" s="8">
        <v>18</v>
      </c>
      <c r="B21" s="9" t="s">
        <v>72</v>
      </c>
      <c r="C21" s="9" t="s">
        <v>73</v>
      </c>
      <c r="D21" s="9" t="s">
        <v>74</v>
      </c>
      <c r="E21" s="10">
        <v>60</v>
      </c>
      <c r="F21" s="10">
        <v>55</v>
      </c>
      <c r="G21" s="10">
        <f t="shared" si="0"/>
        <v>115</v>
      </c>
      <c r="H21" s="10">
        <v>29</v>
      </c>
      <c r="I21" s="10">
        <f t="shared" si="1"/>
        <v>86</v>
      </c>
      <c r="J21" s="19"/>
      <c r="K21" s="12"/>
      <c r="L21" s="13"/>
      <c r="M21" s="13"/>
      <c r="N21" s="14"/>
    </row>
    <row r="22" spans="1:14" s="7" customFormat="1" ht="18.75" customHeight="1">
      <c r="A22" s="8">
        <v>19</v>
      </c>
      <c r="B22" s="9" t="s">
        <v>75</v>
      </c>
      <c r="C22" s="9" t="s">
        <v>76</v>
      </c>
      <c r="D22" s="9" t="s">
        <v>34</v>
      </c>
      <c r="E22" s="10">
        <v>48</v>
      </c>
      <c r="F22" s="10">
        <v>51</v>
      </c>
      <c r="G22" s="10">
        <f t="shared" si="0"/>
        <v>99</v>
      </c>
      <c r="H22" s="24">
        <v>12</v>
      </c>
      <c r="I22" s="10">
        <f t="shared" si="1"/>
        <v>87</v>
      </c>
      <c r="J22" s="10"/>
      <c r="K22" s="12"/>
      <c r="L22" s="13"/>
      <c r="M22" s="13"/>
      <c r="N22" s="14"/>
    </row>
    <row r="23" spans="1:14" s="7" customFormat="1" ht="18.75" customHeight="1">
      <c r="A23" s="8">
        <v>20</v>
      </c>
      <c r="B23" s="9" t="s">
        <v>77</v>
      </c>
      <c r="C23" s="9" t="s">
        <v>78</v>
      </c>
      <c r="D23" s="9" t="s">
        <v>79</v>
      </c>
      <c r="E23" s="10">
        <v>48</v>
      </c>
      <c r="F23" s="10">
        <v>53</v>
      </c>
      <c r="G23" s="10">
        <f t="shared" si="0"/>
        <v>101</v>
      </c>
      <c r="H23" s="10">
        <v>13</v>
      </c>
      <c r="I23" s="10">
        <f t="shared" si="1"/>
        <v>88</v>
      </c>
      <c r="J23" s="10"/>
      <c r="K23" s="12" t="s">
        <v>35</v>
      </c>
      <c r="L23" s="13"/>
      <c r="M23" s="13"/>
      <c r="N23" s="14"/>
    </row>
    <row r="24" spans="1:14" s="7" customFormat="1" ht="18.75" customHeight="1">
      <c r="A24" s="8">
        <v>21</v>
      </c>
      <c r="B24" s="17" t="s">
        <v>80</v>
      </c>
      <c r="C24" s="17" t="s">
        <v>81</v>
      </c>
      <c r="D24" s="17" t="s">
        <v>82</v>
      </c>
      <c r="E24" s="10">
        <v>45</v>
      </c>
      <c r="F24" s="10">
        <v>57</v>
      </c>
      <c r="G24" s="10">
        <f t="shared" si="0"/>
        <v>102</v>
      </c>
      <c r="H24" s="10">
        <v>14</v>
      </c>
      <c r="I24" s="10">
        <f t="shared" si="1"/>
        <v>88</v>
      </c>
      <c r="J24" s="20"/>
      <c r="K24" s="21" t="s">
        <v>83</v>
      </c>
      <c r="L24" s="22"/>
      <c r="M24" s="22"/>
      <c r="N24" s="23"/>
    </row>
    <row r="25" spans="1:14" s="7" customFormat="1" ht="18.75" customHeight="1">
      <c r="A25" s="8">
        <v>22</v>
      </c>
      <c r="B25" s="17" t="s">
        <v>84</v>
      </c>
      <c r="C25" s="17" t="s">
        <v>85</v>
      </c>
      <c r="D25" s="17" t="s">
        <v>26</v>
      </c>
      <c r="E25" s="10">
        <v>56</v>
      </c>
      <c r="F25" s="10">
        <v>47</v>
      </c>
      <c r="G25" s="10">
        <f t="shared" si="0"/>
        <v>103</v>
      </c>
      <c r="H25" s="10">
        <v>15</v>
      </c>
      <c r="I25" s="10">
        <f t="shared" si="1"/>
        <v>88</v>
      </c>
      <c r="J25" s="20"/>
      <c r="K25" s="21"/>
      <c r="L25" s="22"/>
      <c r="M25" s="22"/>
      <c r="N25" s="23"/>
    </row>
    <row r="26" spans="1:14" s="7" customFormat="1" ht="18.75" customHeight="1">
      <c r="A26" s="8">
        <v>23</v>
      </c>
      <c r="B26" s="9" t="s">
        <v>86</v>
      </c>
      <c r="C26" s="9" t="s">
        <v>87</v>
      </c>
      <c r="D26" s="9" t="s">
        <v>88</v>
      </c>
      <c r="E26" s="10">
        <v>51</v>
      </c>
      <c r="F26" s="10">
        <v>48</v>
      </c>
      <c r="G26" s="10">
        <f t="shared" si="0"/>
        <v>99</v>
      </c>
      <c r="H26" s="10">
        <v>21</v>
      </c>
      <c r="I26" s="10" t="s">
        <v>89</v>
      </c>
      <c r="J26" s="10"/>
      <c r="K26" s="12"/>
      <c r="L26" s="13"/>
      <c r="M26" s="13"/>
      <c r="N26" s="14"/>
    </row>
    <row r="27" spans="1:14" s="7" customFormat="1" ht="18.75" customHeight="1">
      <c r="A27" s="8">
        <v>24</v>
      </c>
      <c r="B27" s="9" t="s">
        <v>90</v>
      </c>
      <c r="C27" s="9" t="s">
        <v>91</v>
      </c>
      <c r="D27" s="9" t="s">
        <v>92</v>
      </c>
      <c r="E27" s="10">
        <v>59</v>
      </c>
      <c r="F27" s="10">
        <v>53</v>
      </c>
      <c r="G27" s="10">
        <f t="shared" si="0"/>
        <v>112</v>
      </c>
      <c r="H27" s="10">
        <v>24</v>
      </c>
      <c r="I27" s="10">
        <f t="shared" si="1"/>
        <v>88</v>
      </c>
      <c r="J27" s="10"/>
      <c r="K27" s="12"/>
      <c r="L27" s="13"/>
      <c r="M27" s="13"/>
      <c r="N27" s="14"/>
    </row>
    <row r="28" spans="1:14" s="7" customFormat="1" ht="18.75" customHeight="1">
      <c r="A28" s="8">
        <v>25</v>
      </c>
      <c r="B28" s="9" t="s">
        <v>93</v>
      </c>
      <c r="C28" s="9" t="s">
        <v>94</v>
      </c>
      <c r="D28" s="9" t="s">
        <v>62</v>
      </c>
      <c r="E28" s="10">
        <v>58</v>
      </c>
      <c r="F28" s="10">
        <v>60</v>
      </c>
      <c r="G28" s="10">
        <f t="shared" si="0"/>
        <v>118</v>
      </c>
      <c r="H28" s="10">
        <v>30</v>
      </c>
      <c r="I28" s="10">
        <f t="shared" si="1"/>
        <v>88</v>
      </c>
      <c r="J28" s="10"/>
      <c r="K28" s="12"/>
      <c r="L28" s="13"/>
      <c r="M28" s="13"/>
      <c r="N28" s="14"/>
    </row>
    <row r="29" spans="1:14" s="7" customFormat="1" ht="18.75" customHeight="1">
      <c r="A29" s="8">
        <v>26</v>
      </c>
      <c r="B29" s="9" t="s">
        <v>80</v>
      </c>
      <c r="C29" s="9" t="s">
        <v>28</v>
      </c>
      <c r="D29" s="9" t="s">
        <v>34</v>
      </c>
      <c r="E29" s="10">
        <v>52</v>
      </c>
      <c r="F29" s="10">
        <v>54</v>
      </c>
      <c r="G29" s="10">
        <f t="shared" si="0"/>
        <v>106</v>
      </c>
      <c r="H29" s="10">
        <v>16</v>
      </c>
      <c r="I29" s="10">
        <f t="shared" si="1"/>
        <v>90</v>
      </c>
      <c r="J29" s="10"/>
      <c r="K29" s="12"/>
      <c r="L29" s="13"/>
      <c r="M29" s="13"/>
      <c r="N29" s="14"/>
    </row>
    <row r="30" spans="1:14" s="7" customFormat="1" ht="18.75" customHeight="1">
      <c r="A30" s="8">
        <v>27</v>
      </c>
      <c r="B30" s="9" t="s">
        <v>95</v>
      </c>
      <c r="C30" s="9" t="s">
        <v>96</v>
      </c>
      <c r="D30" s="9" t="s">
        <v>97</v>
      </c>
      <c r="E30" s="10">
        <v>58</v>
      </c>
      <c r="F30" s="10">
        <v>68</v>
      </c>
      <c r="G30" s="10">
        <f t="shared" si="0"/>
        <v>126</v>
      </c>
      <c r="H30" s="10">
        <v>36</v>
      </c>
      <c r="I30" s="10">
        <f t="shared" si="1"/>
        <v>90</v>
      </c>
      <c r="J30" s="10"/>
      <c r="K30" s="12"/>
      <c r="L30" s="13"/>
      <c r="M30" s="13"/>
      <c r="N30" s="14"/>
    </row>
    <row r="31" spans="1:14" s="7" customFormat="1" ht="18.75" customHeight="1">
      <c r="A31" s="8" t="s">
        <v>98</v>
      </c>
      <c r="B31" s="9" t="s">
        <v>99</v>
      </c>
      <c r="C31" s="9" t="s">
        <v>100</v>
      </c>
      <c r="D31" s="9" t="s">
        <v>101</v>
      </c>
      <c r="E31" s="10">
        <v>54</v>
      </c>
      <c r="F31" s="10">
        <v>60</v>
      </c>
      <c r="G31" s="10">
        <f t="shared" si="0"/>
        <v>114</v>
      </c>
      <c r="H31" s="10">
        <v>21</v>
      </c>
      <c r="I31" s="10">
        <f t="shared" si="1"/>
        <v>93</v>
      </c>
      <c r="J31" s="10"/>
      <c r="K31" s="12"/>
      <c r="L31" s="13"/>
      <c r="M31" s="13"/>
      <c r="N31" s="14"/>
    </row>
    <row r="32" spans="1:14" s="7" customFormat="1" ht="18.75" customHeight="1">
      <c r="A32" s="8">
        <v>29</v>
      </c>
      <c r="B32" s="9" t="s">
        <v>102</v>
      </c>
      <c r="C32" s="9" t="s">
        <v>103</v>
      </c>
      <c r="D32" s="9" t="s">
        <v>104</v>
      </c>
      <c r="E32" s="10">
        <v>67</v>
      </c>
      <c r="F32" s="10">
        <v>57</v>
      </c>
      <c r="G32" s="10">
        <f t="shared" si="0"/>
        <v>124</v>
      </c>
      <c r="H32" s="10">
        <v>28</v>
      </c>
      <c r="I32" s="10">
        <f t="shared" si="1"/>
        <v>96</v>
      </c>
      <c r="J32" s="10"/>
      <c r="K32" s="12"/>
      <c r="L32" s="13"/>
      <c r="M32" s="13"/>
      <c r="N32" s="14"/>
    </row>
    <row r="33" spans="1:14" s="7" customFormat="1" ht="18.75" customHeight="1">
      <c r="A33" s="8" t="s">
        <v>105</v>
      </c>
      <c r="B33" s="9" t="s">
        <v>106</v>
      </c>
      <c r="C33" s="9" t="s">
        <v>107</v>
      </c>
      <c r="D33" s="9" t="s">
        <v>22</v>
      </c>
      <c r="E33" s="10">
        <v>47</v>
      </c>
      <c r="F33" s="10">
        <v>45</v>
      </c>
      <c r="G33" s="10">
        <f t="shared" si="0"/>
        <v>92</v>
      </c>
      <c r="H33" s="10" t="s">
        <v>108</v>
      </c>
      <c r="I33" s="10"/>
      <c r="J33" s="10"/>
      <c r="K33" s="12" t="s">
        <v>39</v>
      </c>
      <c r="L33" s="13"/>
      <c r="M33" s="13"/>
      <c r="N33" s="14"/>
    </row>
    <row r="34" spans="1:14" s="7" customFormat="1" ht="18.75" customHeight="1">
      <c r="A34" s="8" t="s">
        <v>105</v>
      </c>
      <c r="B34" s="9" t="s">
        <v>109</v>
      </c>
      <c r="C34" s="9" t="s">
        <v>110</v>
      </c>
      <c r="D34" s="9" t="s">
        <v>111</v>
      </c>
      <c r="E34" s="10">
        <v>52</v>
      </c>
      <c r="F34" s="10">
        <v>50</v>
      </c>
      <c r="G34" s="10">
        <f t="shared" si="0"/>
        <v>102</v>
      </c>
      <c r="H34" s="10" t="s">
        <v>108</v>
      </c>
      <c r="I34" s="10"/>
      <c r="J34" s="10"/>
      <c r="K34" s="12"/>
      <c r="L34" s="13"/>
      <c r="M34" s="13"/>
      <c r="N34" s="14"/>
    </row>
    <row r="35" spans="1:14" s="7" customFormat="1" ht="18.75" customHeight="1">
      <c r="A35" s="8" t="s">
        <v>105</v>
      </c>
      <c r="B35" s="9" t="s">
        <v>112</v>
      </c>
      <c r="C35" s="9" t="s">
        <v>113</v>
      </c>
      <c r="D35" s="9" t="s">
        <v>68</v>
      </c>
      <c r="E35" s="10">
        <v>51</v>
      </c>
      <c r="F35" s="10">
        <v>54</v>
      </c>
      <c r="G35" s="10">
        <f t="shared" si="0"/>
        <v>105</v>
      </c>
      <c r="H35" s="10" t="s">
        <v>108</v>
      </c>
      <c r="I35" s="10"/>
      <c r="J35" s="10"/>
      <c r="K35" s="12"/>
      <c r="L35" s="13"/>
      <c r="M35" s="13"/>
      <c r="N35" s="14"/>
    </row>
    <row r="36" spans="1:14" s="7" customFormat="1" ht="18.75" customHeight="1">
      <c r="A36" s="8" t="s">
        <v>105</v>
      </c>
      <c r="B36" s="9" t="s">
        <v>114</v>
      </c>
      <c r="C36" s="9" t="s">
        <v>115</v>
      </c>
      <c r="D36" s="9" t="s">
        <v>116</v>
      </c>
      <c r="E36" s="10">
        <v>50</v>
      </c>
      <c r="F36" s="10">
        <v>57</v>
      </c>
      <c r="G36" s="10">
        <f t="shared" si="0"/>
        <v>107</v>
      </c>
      <c r="H36" s="10" t="s">
        <v>108</v>
      </c>
      <c r="I36" s="10"/>
      <c r="J36" s="19"/>
      <c r="K36" s="12" t="s">
        <v>23</v>
      </c>
      <c r="L36" s="13"/>
      <c r="M36" s="13"/>
      <c r="N36" s="14"/>
    </row>
    <row r="37" spans="1:14" s="7" customFormat="1" ht="18.75" customHeight="1">
      <c r="A37" s="8" t="s">
        <v>105</v>
      </c>
      <c r="B37" s="9" t="s">
        <v>117</v>
      </c>
      <c r="C37" s="9" t="s">
        <v>118</v>
      </c>
      <c r="D37" s="9" t="s">
        <v>119</v>
      </c>
      <c r="E37" s="10">
        <v>54</v>
      </c>
      <c r="F37" s="10">
        <v>54</v>
      </c>
      <c r="G37" s="10">
        <f t="shared" si="0"/>
        <v>108</v>
      </c>
      <c r="H37" s="10" t="s">
        <v>108</v>
      </c>
      <c r="I37" s="10"/>
      <c r="J37" s="25"/>
      <c r="K37" s="12"/>
      <c r="L37" s="13"/>
      <c r="M37" s="13"/>
      <c r="N37" s="14"/>
    </row>
    <row r="38" spans="1:14" s="7" customFormat="1" ht="18.75" customHeight="1">
      <c r="A38" s="8" t="s">
        <v>120</v>
      </c>
      <c r="B38" s="17" t="s">
        <v>121</v>
      </c>
      <c r="C38" s="17" t="s">
        <v>122</v>
      </c>
      <c r="D38" s="17" t="s">
        <v>123</v>
      </c>
      <c r="E38" s="10">
        <v>39</v>
      </c>
      <c r="F38" s="10">
        <v>46</v>
      </c>
      <c r="G38" s="10">
        <f t="shared" si="0"/>
        <v>85</v>
      </c>
      <c r="H38" s="10" t="s">
        <v>108</v>
      </c>
      <c r="I38" s="10"/>
      <c r="J38" s="26"/>
      <c r="K38" s="12" t="s">
        <v>124</v>
      </c>
      <c r="L38" s="22"/>
      <c r="M38" s="22"/>
      <c r="N38" s="23"/>
    </row>
    <row r="39" spans="1:14" ht="18.75" customHeight="1">
      <c r="A39" s="8" t="s">
        <v>120</v>
      </c>
      <c r="B39" s="9" t="s">
        <v>125</v>
      </c>
      <c r="C39" s="9" t="s">
        <v>126</v>
      </c>
      <c r="D39" s="9" t="s">
        <v>127</v>
      </c>
      <c r="E39" s="10">
        <v>53</v>
      </c>
      <c r="F39" s="10">
        <v>53</v>
      </c>
      <c r="G39" s="10">
        <f t="shared" si="0"/>
        <v>106</v>
      </c>
      <c r="H39" s="10" t="s">
        <v>108</v>
      </c>
      <c r="I39" s="10"/>
      <c r="J39" s="25"/>
      <c r="K39" s="12"/>
      <c r="L39" s="13"/>
      <c r="M39" s="13"/>
      <c r="N39" s="14"/>
    </row>
    <row r="40" spans="5:10" ht="18.75" customHeight="1">
      <c r="E40" s="4"/>
      <c r="F40" s="4"/>
      <c r="G40" s="4"/>
      <c r="H40" s="4"/>
      <c r="I40" s="4" t="s">
        <v>128</v>
      </c>
      <c r="J40" s="28"/>
    </row>
    <row r="41" spans="4:10" ht="18.75" customHeight="1">
      <c r="D41" s="3" t="s">
        <v>129</v>
      </c>
      <c r="E41" s="4"/>
      <c r="F41" s="4"/>
      <c r="G41" s="4">
        <f>AVERAGE(G4:G39)</f>
        <v>101.5</v>
      </c>
      <c r="H41" s="4"/>
      <c r="I41" s="4"/>
      <c r="J41" s="28"/>
    </row>
    <row r="42" spans="5:10" ht="18.75" customHeight="1">
      <c r="E42" s="4"/>
      <c r="F42" s="4"/>
      <c r="G42" s="4"/>
      <c r="H42" s="4"/>
      <c r="I42" s="4"/>
      <c r="J42" s="28"/>
    </row>
    <row r="43" spans="5:10" ht="18.75" customHeight="1">
      <c r="E43" s="4"/>
      <c r="F43" s="4"/>
      <c r="G43" s="4"/>
      <c r="H43" s="4"/>
      <c r="I43" s="4"/>
      <c r="J43" s="28"/>
    </row>
    <row r="44" spans="5:10" ht="15">
      <c r="E44" s="4"/>
      <c r="F44" s="4"/>
      <c r="G44" s="4"/>
      <c r="H44" s="4"/>
      <c r="I44" s="4"/>
      <c r="J44" s="28"/>
    </row>
    <row r="45" spans="5:10" ht="15">
      <c r="E45" s="4"/>
      <c r="F45" s="4"/>
      <c r="G45" s="4"/>
      <c r="H45" s="4"/>
      <c r="I45" s="4"/>
      <c r="J45" s="28"/>
    </row>
    <row r="46" spans="5:10" ht="15">
      <c r="E46" s="4"/>
      <c r="F46" s="4"/>
      <c r="G46" s="4"/>
      <c r="H46" s="4"/>
      <c r="I46" s="4"/>
      <c r="J46" s="28"/>
    </row>
    <row r="47" spans="5:10" ht="15">
      <c r="E47" s="4"/>
      <c r="F47" s="4"/>
      <c r="G47" s="4"/>
      <c r="H47" s="4"/>
      <c r="I47" s="4"/>
      <c r="J47" s="28"/>
    </row>
    <row r="48" spans="5:10" ht="15">
      <c r="E48" s="4"/>
      <c r="F48" s="4"/>
      <c r="G48" s="4"/>
      <c r="H48" s="4"/>
      <c r="I48" s="4"/>
      <c r="J48" s="28"/>
    </row>
    <row r="49" spans="5:10" ht="15">
      <c r="E49" s="4"/>
      <c r="F49" s="4"/>
      <c r="G49" s="4"/>
      <c r="H49" s="4"/>
      <c r="I49" s="4"/>
      <c r="J49" s="28"/>
    </row>
    <row r="50" spans="5:10" ht="15">
      <c r="E50" s="4"/>
      <c r="F50" s="4"/>
      <c r="G50" s="4"/>
      <c r="H50" s="4"/>
      <c r="I50" s="4"/>
      <c r="J50" s="28"/>
    </row>
    <row r="51" spans="5:10" ht="15">
      <c r="E51" s="4"/>
      <c r="F51" s="4"/>
      <c r="G51" s="4"/>
      <c r="H51" s="4"/>
      <c r="I51" s="4"/>
      <c r="J51" s="28"/>
    </row>
    <row r="52" spans="5:10" ht="15">
      <c r="E52" s="4"/>
      <c r="F52" s="4"/>
      <c r="G52" s="4"/>
      <c r="H52" s="4"/>
      <c r="I52" s="4"/>
      <c r="J52" s="28"/>
    </row>
    <row r="53" spans="5:10" ht="15">
      <c r="E53" s="4"/>
      <c r="F53" s="4"/>
      <c r="G53" s="4"/>
      <c r="H53" s="4"/>
      <c r="I53" s="4"/>
      <c r="J53" s="28"/>
    </row>
    <row r="54" spans="5:10" ht="15">
      <c r="E54" s="4"/>
      <c r="F54" s="4"/>
      <c r="G54" s="4"/>
      <c r="H54" s="4"/>
      <c r="I54" s="4"/>
      <c r="J54" s="28"/>
    </row>
    <row r="55" spans="5:10" ht="15">
      <c r="E55" s="4"/>
      <c r="F55" s="4"/>
      <c r="G55" s="4"/>
      <c r="H55" s="4"/>
      <c r="I55" s="4"/>
      <c r="J55" s="28"/>
    </row>
    <row r="56" spans="5:10" ht="15">
      <c r="E56" s="4"/>
      <c r="F56" s="4"/>
      <c r="G56" s="4"/>
      <c r="H56" s="4"/>
      <c r="I56" s="4"/>
      <c r="J56" s="28"/>
    </row>
    <row r="57" spans="5:10" ht="15">
      <c r="E57" s="4"/>
      <c r="F57" s="4"/>
      <c r="G57" s="4"/>
      <c r="H57" s="4"/>
      <c r="I57" s="4"/>
      <c r="J57" s="28"/>
    </row>
    <row r="58" spans="5:10" ht="15">
      <c r="E58" s="4"/>
      <c r="F58" s="4"/>
      <c r="G58" s="4"/>
      <c r="H58" s="4"/>
      <c r="I58" s="4"/>
      <c r="J58" s="28"/>
    </row>
    <row r="59" spans="5:10" ht="15">
      <c r="E59" s="4"/>
      <c r="F59" s="4"/>
      <c r="G59" s="4"/>
      <c r="H59" s="4"/>
      <c r="I59" s="4"/>
      <c r="J59" s="28"/>
    </row>
    <row r="60" spans="5:10" ht="15">
      <c r="E60" s="4"/>
      <c r="F60" s="4"/>
      <c r="G60" s="4"/>
      <c r="H60" s="4"/>
      <c r="I60" s="4"/>
      <c r="J60" s="28"/>
    </row>
    <row r="61" spans="5:10" ht="15">
      <c r="E61" s="4"/>
      <c r="F61" s="4"/>
      <c r="G61" s="4"/>
      <c r="H61" s="4"/>
      <c r="I61" s="4"/>
      <c r="J61" s="28"/>
    </row>
    <row r="62" spans="5:10" ht="15">
      <c r="E62" s="4"/>
      <c r="F62" s="4"/>
      <c r="G62" s="4"/>
      <c r="H62" s="4"/>
      <c r="I62" s="4"/>
      <c r="J62" s="28"/>
    </row>
    <row r="63" spans="5:10" ht="15">
      <c r="E63" s="4"/>
      <c r="F63" s="4"/>
      <c r="G63" s="4"/>
      <c r="H63" s="4"/>
      <c r="I63" s="4"/>
      <c r="J63" s="28"/>
    </row>
    <row r="64" spans="5:10" ht="15">
      <c r="E64" s="4"/>
      <c r="F64" s="4"/>
      <c r="G64" s="4"/>
      <c r="H64" s="4"/>
      <c r="I64" s="4"/>
      <c r="J64" s="28"/>
    </row>
    <row r="65" spans="5:10" ht="15">
      <c r="E65" s="4"/>
      <c r="F65" s="4"/>
      <c r="G65" s="4"/>
      <c r="H65" s="4"/>
      <c r="I65" s="4"/>
      <c r="J65" s="28"/>
    </row>
    <row r="66" spans="5:10" ht="15">
      <c r="E66" s="4"/>
      <c r="F66" s="4"/>
      <c r="G66" s="4"/>
      <c r="H66" s="4"/>
      <c r="I66" s="4"/>
      <c r="J66" s="28"/>
    </row>
    <row r="67" spans="5:10" ht="15">
      <c r="E67" s="4"/>
      <c r="F67" s="4"/>
      <c r="G67" s="4"/>
      <c r="H67" s="4"/>
      <c r="I67" s="4"/>
      <c r="J67" s="28"/>
    </row>
  </sheetData>
  <sheetProtection/>
  <mergeCells count="2">
    <mergeCell ref="A1:G1"/>
    <mergeCell ref="B3:C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zoomScale="85" zoomScaleNormal="85" zoomScalePageLayoutView="0" workbookViewId="0" topLeftCell="A1">
      <pane xSplit="4" ySplit="3" topLeftCell="E8" activePane="bottomRight" state="frozen"/>
      <selection pane="topLeft" activeCell="A36" sqref="A36:IV36"/>
      <selection pane="topRight" activeCell="A36" sqref="A36:IV36"/>
      <selection pane="bottomLeft" activeCell="A36" sqref="A36:IV36"/>
      <selection pane="bottomRight" activeCell="G42" sqref="G42"/>
    </sheetView>
  </sheetViews>
  <sheetFormatPr defaultColWidth="9.00390625" defaultRowHeight="13.5"/>
  <cols>
    <col min="1" max="1" width="9.375" style="27" customWidth="1"/>
    <col min="2" max="2" width="13.00390625" style="3" bestFit="1" customWidth="1"/>
    <col min="3" max="3" width="11.75390625" style="3" bestFit="1" customWidth="1"/>
    <col min="4" max="4" width="47.375" style="3" customWidth="1"/>
    <col min="5" max="5" width="5.625" style="3" bestFit="1" customWidth="1"/>
    <col min="6" max="6" width="5.25390625" style="3" customWidth="1"/>
    <col min="7" max="7" width="6.50390625" style="3" customWidth="1"/>
    <col min="8" max="8" width="7.00390625" style="3" customWidth="1"/>
    <col min="9" max="9" width="5.625" style="3" customWidth="1"/>
    <col min="10" max="10" width="7.625" style="27" customWidth="1"/>
    <col min="11" max="11" width="22.375" style="28" customWidth="1"/>
    <col min="12" max="13" width="12.50390625" style="28" customWidth="1"/>
    <col min="14" max="14" width="12.50390625" style="29" customWidth="1"/>
    <col min="15" max="16384" width="9.00390625" style="27" customWidth="1"/>
  </cols>
  <sheetData>
    <row r="1" spans="1:14" s="3" customFormat="1" ht="20.25">
      <c r="A1" s="107" t="s">
        <v>130</v>
      </c>
      <c r="B1" s="107"/>
      <c r="C1" s="107"/>
      <c r="D1" s="107"/>
      <c r="E1" s="107"/>
      <c r="F1" s="107"/>
      <c r="G1" s="107"/>
      <c r="K1" s="4"/>
      <c r="L1" s="4"/>
      <c r="M1" s="4"/>
      <c r="N1" s="5"/>
    </row>
    <row r="2" spans="11:14" s="3" customFormat="1" ht="15">
      <c r="K2" s="4"/>
      <c r="L2" s="4"/>
      <c r="M2" s="4"/>
      <c r="N2" s="5"/>
    </row>
    <row r="3" spans="1:14" s="7" customFormat="1" ht="19.5" customHeight="1">
      <c r="A3" s="6" t="s">
        <v>1</v>
      </c>
      <c r="B3" s="108" t="s">
        <v>2</v>
      </c>
      <c r="C3" s="108"/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2" t="s">
        <v>11</v>
      </c>
      <c r="M3" s="2" t="s">
        <v>12</v>
      </c>
      <c r="N3" s="6" t="s">
        <v>13</v>
      </c>
    </row>
    <row r="4" spans="1:14" s="15" customFormat="1" ht="18.75" customHeight="1">
      <c r="A4" s="8">
        <v>1</v>
      </c>
      <c r="B4" s="31" t="s">
        <v>36</v>
      </c>
      <c r="C4" s="31" t="s">
        <v>37</v>
      </c>
      <c r="D4" s="32" t="s">
        <v>38</v>
      </c>
      <c r="E4" s="33">
        <v>41</v>
      </c>
      <c r="F4" s="33">
        <v>41</v>
      </c>
      <c r="G4" s="33">
        <f aca="true" t="shared" si="0" ref="G4:G39">SUM(E4:F4)</f>
        <v>82</v>
      </c>
      <c r="H4" s="34">
        <v>15</v>
      </c>
      <c r="I4" s="33">
        <f aca="true" t="shared" si="1" ref="I4:I30">G4-H4</f>
        <v>67</v>
      </c>
      <c r="J4" s="35">
        <f>(H4-(72-I4)/2)*0.8</f>
        <v>10</v>
      </c>
      <c r="K4" s="36" t="s">
        <v>131</v>
      </c>
      <c r="L4" s="14"/>
      <c r="M4" s="13"/>
      <c r="N4" s="14"/>
    </row>
    <row r="5" spans="1:14" s="15" customFormat="1" ht="18.75" customHeight="1">
      <c r="A5" s="8">
        <f>A4+1</f>
        <v>2</v>
      </c>
      <c r="B5" s="31" t="s">
        <v>75</v>
      </c>
      <c r="C5" s="31" t="s">
        <v>76</v>
      </c>
      <c r="D5" s="32" t="s">
        <v>34</v>
      </c>
      <c r="E5" s="33">
        <v>39</v>
      </c>
      <c r="F5" s="33">
        <v>41</v>
      </c>
      <c r="G5" s="33">
        <f t="shared" si="0"/>
        <v>80</v>
      </c>
      <c r="H5" s="34">
        <v>12</v>
      </c>
      <c r="I5" s="33">
        <f t="shared" si="1"/>
        <v>68</v>
      </c>
      <c r="J5" s="35">
        <f>(H5-(72-I5)/2)*0.9</f>
        <v>9</v>
      </c>
      <c r="K5" s="36" t="s">
        <v>132</v>
      </c>
      <c r="L5" s="14"/>
      <c r="M5" s="13"/>
      <c r="N5" s="14"/>
    </row>
    <row r="6" spans="1:14" s="15" customFormat="1" ht="18.75" customHeight="1">
      <c r="A6" s="8">
        <f aca="true" t="shared" si="2" ref="A6:A28">A5+1</f>
        <v>3</v>
      </c>
      <c r="B6" s="31" t="s">
        <v>80</v>
      </c>
      <c r="C6" s="31" t="s">
        <v>81</v>
      </c>
      <c r="D6" s="32" t="s">
        <v>82</v>
      </c>
      <c r="E6" s="33">
        <v>42</v>
      </c>
      <c r="F6" s="33">
        <v>41</v>
      </c>
      <c r="G6" s="33">
        <f t="shared" si="0"/>
        <v>83</v>
      </c>
      <c r="H6" s="34">
        <v>14</v>
      </c>
      <c r="I6" s="33">
        <f t="shared" si="1"/>
        <v>69</v>
      </c>
      <c r="J6" s="35">
        <f>(H6-(72-I6)/2)*0.95</f>
        <v>11.875</v>
      </c>
      <c r="K6" s="36"/>
      <c r="L6" s="14"/>
      <c r="M6" s="13"/>
      <c r="N6" s="14"/>
    </row>
    <row r="7" spans="1:14" s="15" customFormat="1" ht="18.75" customHeight="1">
      <c r="A7" s="8">
        <f t="shared" si="2"/>
        <v>4</v>
      </c>
      <c r="B7" s="31" t="s">
        <v>133</v>
      </c>
      <c r="C7" s="31" t="s">
        <v>134</v>
      </c>
      <c r="D7" s="31" t="s">
        <v>135</v>
      </c>
      <c r="E7" s="33">
        <v>41</v>
      </c>
      <c r="F7" s="33">
        <v>40</v>
      </c>
      <c r="G7" s="33">
        <f t="shared" si="0"/>
        <v>81</v>
      </c>
      <c r="H7" s="37">
        <v>11</v>
      </c>
      <c r="I7" s="33">
        <f t="shared" si="1"/>
        <v>70</v>
      </c>
      <c r="J7" s="33"/>
      <c r="K7" s="36" t="s">
        <v>136</v>
      </c>
      <c r="L7" s="14"/>
      <c r="M7" s="13"/>
      <c r="N7" s="14"/>
    </row>
    <row r="8" spans="1:14" s="7" customFormat="1" ht="18.75" customHeight="1">
      <c r="A8" s="8">
        <f t="shared" si="2"/>
        <v>5</v>
      </c>
      <c r="B8" s="31" t="s">
        <v>20</v>
      </c>
      <c r="C8" s="31" t="s">
        <v>21</v>
      </c>
      <c r="D8" s="32" t="s">
        <v>22</v>
      </c>
      <c r="E8" s="33">
        <v>43</v>
      </c>
      <c r="F8" s="33">
        <v>42</v>
      </c>
      <c r="G8" s="33">
        <f t="shared" si="0"/>
        <v>85</v>
      </c>
      <c r="H8" s="38">
        <v>14</v>
      </c>
      <c r="I8" s="33">
        <f t="shared" si="1"/>
        <v>71</v>
      </c>
      <c r="J8" s="35"/>
      <c r="K8" s="36" t="s">
        <v>137</v>
      </c>
      <c r="L8" s="14"/>
      <c r="M8" s="13"/>
      <c r="N8" s="14"/>
    </row>
    <row r="9" spans="1:14" s="7" customFormat="1" ht="18.75" customHeight="1">
      <c r="A9" s="8">
        <f t="shared" si="2"/>
        <v>6</v>
      </c>
      <c r="B9" s="31" t="s">
        <v>69</v>
      </c>
      <c r="C9" s="31" t="s">
        <v>70</v>
      </c>
      <c r="D9" s="32" t="s">
        <v>71</v>
      </c>
      <c r="E9" s="33">
        <v>42</v>
      </c>
      <c r="F9" s="33">
        <v>44</v>
      </c>
      <c r="G9" s="33">
        <f t="shared" si="0"/>
        <v>86</v>
      </c>
      <c r="H9" s="34">
        <v>15</v>
      </c>
      <c r="I9" s="33">
        <f t="shared" si="1"/>
        <v>71</v>
      </c>
      <c r="J9" s="35"/>
      <c r="K9" s="36"/>
      <c r="L9" s="14"/>
      <c r="M9" s="13"/>
      <c r="N9" s="14"/>
    </row>
    <row r="10" spans="1:14" s="7" customFormat="1" ht="18.75" customHeight="1">
      <c r="A10" s="8">
        <f t="shared" si="2"/>
        <v>7</v>
      </c>
      <c r="B10" s="31" t="s">
        <v>63</v>
      </c>
      <c r="C10" s="31" t="s">
        <v>64</v>
      </c>
      <c r="D10" s="32" t="s">
        <v>65</v>
      </c>
      <c r="E10" s="33">
        <v>44</v>
      </c>
      <c r="F10" s="33">
        <v>44</v>
      </c>
      <c r="G10" s="33">
        <f t="shared" si="0"/>
        <v>88</v>
      </c>
      <c r="H10" s="39">
        <v>16</v>
      </c>
      <c r="I10" s="33">
        <f t="shared" si="1"/>
        <v>72</v>
      </c>
      <c r="J10" s="40"/>
      <c r="K10" s="36"/>
      <c r="L10" s="14"/>
      <c r="M10" s="13"/>
      <c r="N10" s="14"/>
    </row>
    <row r="11" spans="1:19" s="7" customFormat="1" ht="18.75" customHeight="1">
      <c r="A11" s="8">
        <f t="shared" si="2"/>
        <v>8</v>
      </c>
      <c r="B11" s="31" t="s">
        <v>138</v>
      </c>
      <c r="C11" s="31" t="s">
        <v>139</v>
      </c>
      <c r="D11" s="32" t="s">
        <v>140</v>
      </c>
      <c r="E11" s="33">
        <v>45</v>
      </c>
      <c r="F11" s="33">
        <v>45</v>
      </c>
      <c r="G11" s="33">
        <f t="shared" si="0"/>
        <v>90</v>
      </c>
      <c r="H11" s="41">
        <v>18</v>
      </c>
      <c r="I11" s="33">
        <f t="shared" si="1"/>
        <v>72</v>
      </c>
      <c r="J11" s="42"/>
      <c r="K11" s="36" t="s">
        <v>141</v>
      </c>
      <c r="L11" s="14" t="s">
        <v>142</v>
      </c>
      <c r="M11" s="13"/>
      <c r="N11" s="14"/>
      <c r="S11" s="18"/>
    </row>
    <row r="12" spans="1:14" s="7" customFormat="1" ht="18.75" customHeight="1">
      <c r="A12" s="8">
        <f t="shared" si="2"/>
        <v>9</v>
      </c>
      <c r="B12" s="31" t="s">
        <v>90</v>
      </c>
      <c r="C12" s="31" t="s">
        <v>91</v>
      </c>
      <c r="D12" s="32" t="s">
        <v>92</v>
      </c>
      <c r="E12" s="33">
        <v>50</v>
      </c>
      <c r="F12" s="33">
        <v>46</v>
      </c>
      <c r="G12" s="33">
        <f t="shared" si="0"/>
        <v>96</v>
      </c>
      <c r="H12" s="34">
        <v>24</v>
      </c>
      <c r="I12" s="33">
        <f t="shared" si="1"/>
        <v>72</v>
      </c>
      <c r="J12" s="40"/>
      <c r="K12" s="36"/>
      <c r="L12" s="14"/>
      <c r="M12" s="13"/>
      <c r="N12" s="14"/>
    </row>
    <row r="13" spans="1:14" s="7" customFormat="1" ht="18.75" customHeight="1">
      <c r="A13" s="8">
        <f t="shared" si="2"/>
        <v>10</v>
      </c>
      <c r="B13" s="31" t="s">
        <v>93</v>
      </c>
      <c r="C13" s="31" t="s">
        <v>94</v>
      </c>
      <c r="D13" s="32" t="s">
        <v>62</v>
      </c>
      <c r="E13" s="33">
        <v>54</v>
      </c>
      <c r="F13" s="33">
        <v>48</v>
      </c>
      <c r="G13" s="33">
        <f t="shared" si="0"/>
        <v>102</v>
      </c>
      <c r="H13" s="34">
        <v>30</v>
      </c>
      <c r="I13" s="33">
        <f t="shared" si="1"/>
        <v>72</v>
      </c>
      <c r="J13" s="33"/>
      <c r="K13" s="36" t="s">
        <v>143</v>
      </c>
      <c r="L13" s="14"/>
      <c r="M13" s="22"/>
      <c r="N13" s="23"/>
    </row>
    <row r="14" spans="1:14" s="7" customFormat="1" ht="18.75" customHeight="1">
      <c r="A14" s="8">
        <f t="shared" si="2"/>
        <v>11</v>
      </c>
      <c r="B14" s="31" t="s">
        <v>36</v>
      </c>
      <c r="C14" s="31" t="s">
        <v>144</v>
      </c>
      <c r="D14" s="32" t="s">
        <v>145</v>
      </c>
      <c r="E14" s="33">
        <v>42</v>
      </c>
      <c r="F14" s="33">
        <v>41</v>
      </c>
      <c r="G14" s="33">
        <f t="shared" si="0"/>
        <v>83</v>
      </c>
      <c r="H14" s="39">
        <v>9</v>
      </c>
      <c r="I14" s="33">
        <f t="shared" si="1"/>
        <v>74</v>
      </c>
      <c r="J14" s="33"/>
      <c r="K14" s="36" t="s">
        <v>146</v>
      </c>
      <c r="L14" s="14"/>
      <c r="M14" s="13" t="s">
        <v>131</v>
      </c>
      <c r="N14" s="14"/>
    </row>
    <row r="15" spans="1:14" s="7" customFormat="1" ht="18.75" customHeight="1">
      <c r="A15" s="8">
        <f t="shared" si="2"/>
        <v>12</v>
      </c>
      <c r="B15" s="31" t="s">
        <v>77</v>
      </c>
      <c r="C15" s="31" t="s">
        <v>78</v>
      </c>
      <c r="D15" s="32" t="s">
        <v>147</v>
      </c>
      <c r="E15" s="33">
        <v>46</v>
      </c>
      <c r="F15" s="33">
        <v>41</v>
      </c>
      <c r="G15" s="33">
        <f t="shared" si="0"/>
        <v>87</v>
      </c>
      <c r="H15" s="41">
        <v>13</v>
      </c>
      <c r="I15" s="33">
        <f t="shared" si="1"/>
        <v>74</v>
      </c>
      <c r="J15" s="33"/>
      <c r="K15" s="36" t="s">
        <v>148</v>
      </c>
      <c r="L15" s="14"/>
      <c r="M15" s="13"/>
      <c r="N15" s="14"/>
    </row>
    <row r="16" spans="1:14" s="7" customFormat="1" ht="18.75" customHeight="1">
      <c r="A16" s="8">
        <f t="shared" si="2"/>
        <v>13</v>
      </c>
      <c r="B16" s="31" t="s">
        <v>149</v>
      </c>
      <c r="C16" s="31" t="s">
        <v>150</v>
      </c>
      <c r="D16" s="32" t="s">
        <v>151</v>
      </c>
      <c r="E16" s="33">
        <v>43</v>
      </c>
      <c r="F16" s="33">
        <v>43</v>
      </c>
      <c r="G16" s="33">
        <f t="shared" si="0"/>
        <v>86</v>
      </c>
      <c r="H16" s="34">
        <v>11</v>
      </c>
      <c r="I16" s="33">
        <f t="shared" si="1"/>
        <v>75</v>
      </c>
      <c r="J16" s="33"/>
      <c r="K16" s="36"/>
      <c r="L16" s="14"/>
      <c r="M16" s="13"/>
      <c r="N16" s="14"/>
    </row>
    <row r="17" spans="1:14" s="7" customFormat="1" ht="18.75" customHeight="1">
      <c r="A17" s="8">
        <f t="shared" si="2"/>
        <v>14</v>
      </c>
      <c r="B17" s="31" t="s">
        <v>102</v>
      </c>
      <c r="C17" s="31" t="s">
        <v>103</v>
      </c>
      <c r="D17" s="32" t="s">
        <v>104</v>
      </c>
      <c r="E17" s="33">
        <v>50</v>
      </c>
      <c r="F17" s="33">
        <v>53</v>
      </c>
      <c r="G17" s="33">
        <f t="shared" si="0"/>
        <v>103</v>
      </c>
      <c r="H17" s="39">
        <v>28</v>
      </c>
      <c r="I17" s="33">
        <f t="shared" si="1"/>
        <v>75</v>
      </c>
      <c r="J17" s="33"/>
      <c r="K17" s="36"/>
      <c r="L17" s="14"/>
      <c r="M17" s="13"/>
      <c r="N17" s="14"/>
    </row>
    <row r="18" spans="1:14" s="7" customFormat="1" ht="18.75" customHeight="1">
      <c r="A18" s="8">
        <f t="shared" si="2"/>
        <v>15</v>
      </c>
      <c r="B18" s="31" t="s">
        <v>32</v>
      </c>
      <c r="C18" s="31" t="s">
        <v>33</v>
      </c>
      <c r="D18" s="32" t="s">
        <v>34</v>
      </c>
      <c r="E18" s="33">
        <v>45</v>
      </c>
      <c r="F18" s="33">
        <v>46</v>
      </c>
      <c r="G18" s="33">
        <f t="shared" si="0"/>
        <v>91</v>
      </c>
      <c r="H18" s="34">
        <v>15</v>
      </c>
      <c r="I18" s="33">
        <f t="shared" si="1"/>
        <v>76</v>
      </c>
      <c r="J18" s="35"/>
      <c r="K18" s="36"/>
      <c r="L18" s="14" t="s">
        <v>152</v>
      </c>
      <c r="M18" s="22"/>
      <c r="N18" s="23"/>
    </row>
    <row r="19" spans="1:14" s="7" customFormat="1" ht="18.75" customHeight="1">
      <c r="A19" s="8">
        <f t="shared" si="2"/>
        <v>16</v>
      </c>
      <c r="B19" s="31" t="s">
        <v>48</v>
      </c>
      <c r="C19" s="31" t="s">
        <v>49</v>
      </c>
      <c r="D19" s="32" t="s">
        <v>50</v>
      </c>
      <c r="E19" s="33">
        <v>45</v>
      </c>
      <c r="F19" s="33">
        <v>47</v>
      </c>
      <c r="G19" s="33">
        <f t="shared" si="0"/>
        <v>92</v>
      </c>
      <c r="H19" s="34">
        <v>16</v>
      </c>
      <c r="I19" s="33">
        <f t="shared" si="1"/>
        <v>76</v>
      </c>
      <c r="J19" s="42"/>
      <c r="K19" s="36"/>
      <c r="L19" s="14"/>
      <c r="M19" s="22"/>
      <c r="N19" s="23"/>
    </row>
    <row r="20" spans="1:14" s="7" customFormat="1" ht="18.75" customHeight="1">
      <c r="A20" s="8">
        <f t="shared" si="2"/>
        <v>17</v>
      </c>
      <c r="B20" s="31" t="s">
        <v>60</v>
      </c>
      <c r="C20" s="31" t="s">
        <v>61</v>
      </c>
      <c r="D20" s="32" t="s">
        <v>62</v>
      </c>
      <c r="E20" s="33">
        <v>54</v>
      </c>
      <c r="F20" s="33">
        <v>48</v>
      </c>
      <c r="G20" s="33">
        <f t="shared" si="0"/>
        <v>102</v>
      </c>
      <c r="H20" s="41">
        <v>26</v>
      </c>
      <c r="I20" s="33">
        <f t="shared" si="1"/>
        <v>76</v>
      </c>
      <c r="J20" s="40"/>
      <c r="K20" s="36"/>
      <c r="L20" s="14" t="s">
        <v>148</v>
      </c>
      <c r="M20" s="13"/>
      <c r="N20" s="14"/>
    </row>
    <row r="21" spans="1:14" s="7" customFormat="1" ht="18.75" customHeight="1">
      <c r="A21" s="8">
        <f t="shared" si="2"/>
        <v>18</v>
      </c>
      <c r="B21" s="31" t="s">
        <v>153</v>
      </c>
      <c r="C21" s="31" t="s">
        <v>154</v>
      </c>
      <c r="D21" s="32" t="s">
        <v>155</v>
      </c>
      <c r="E21" s="33">
        <v>42</v>
      </c>
      <c r="F21" s="33">
        <v>52</v>
      </c>
      <c r="G21" s="33">
        <f t="shared" si="0"/>
        <v>94</v>
      </c>
      <c r="H21" s="34">
        <v>17</v>
      </c>
      <c r="I21" s="33">
        <f t="shared" si="1"/>
        <v>77</v>
      </c>
      <c r="J21" s="33"/>
      <c r="K21" s="36"/>
      <c r="L21" s="14"/>
      <c r="M21" s="13"/>
      <c r="N21" s="14"/>
    </row>
    <row r="22" spans="1:14" s="7" customFormat="1" ht="18.75" customHeight="1">
      <c r="A22" s="8">
        <f t="shared" si="2"/>
        <v>19</v>
      </c>
      <c r="B22" s="31" t="s">
        <v>80</v>
      </c>
      <c r="C22" s="31" t="s">
        <v>28</v>
      </c>
      <c r="D22" s="32" t="s">
        <v>34</v>
      </c>
      <c r="E22" s="33">
        <v>51</v>
      </c>
      <c r="F22" s="33">
        <v>44</v>
      </c>
      <c r="G22" s="33">
        <f t="shared" si="0"/>
        <v>95</v>
      </c>
      <c r="H22" s="39">
        <v>16</v>
      </c>
      <c r="I22" s="33">
        <f t="shared" si="1"/>
        <v>79</v>
      </c>
      <c r="J22" s="33"/>
      <c r="K22" s="36"/>
      <c r="L22" s="14"/>
      <c r="M22" s="13"/>
      <c r="N22" s="14"/>
    </row>
    <row r="23" spans="1:14" s="7" customFormat="1" ht="18.75" customHeight="1">
      <c r="A23" s="8">
        <f t="shared" si="2"/>
        <v>20</v>
      </c>
      <c r="B23" s="31" t="s">
        <v>99</v>
      </c>
      <c r="C23" s="31" t="s">
        <v>100</v>
      </c>
      <c r="D23" s="32" t="s">
        <v>101</v>
      </c>
      <c r="E23" s="33">
        <v>51</v>
      </c>
      <c r="F23" s="33">
        <v>49</v>
      </c>
      <c r="G23" s="33">
        <f t="shared" si="0"/>
        <v>100</v>
      </c>
      <c r="H23" s="34">
        <v>21</v>
      </c>
      <c r="I23" s="33">
        <f t="shared" si="1"/>
        <v>79</v>
      </c>
      <c r="J23" s="33"/>
      <c r="K23" s="36"/>
      <c r="L23" s="14"/>
      <c r="M23" s="13"/>
      <c r="N23" s="14"/>
    </row>
    <row r="24" spans="1:14" s="7" customFormat="1" ht="18.75" customHeight="1">
      <c r="A24" s="8">
        <f t="shared" si="2"/>
        <v>21</v>
      </c>
      <c r="B24" s="31" t="s">
        <v>53</v>
      </c>
      <c r="C24" s="31" t="s">
        <v>54</v>
      </c>
      <c r="D24" s="31" t="s">
        <v>156</v>
      </c>
      <c r="E24" s="33">
        <v>55</v>
      </c>
      <c r="F24" s="33">
        <v>53</v>
      </c>
      <c r="G24" s="33">
        <f t="shared" si="0"/>
        <v>108</v>
      </c>
      <c r="H24" s="41">
        <v>29</v>
      </c>
      <c r="I24" s="33">
        <f t="shared" si="1"/>
        <v>79</v>
      </c>
      <c r="J24" s="33"/>
      <c r="K24" s="36"/>
      <c r="L24" s="14"/>
      <c r="M24" s="13"/>
      <c r="N24" s="14"/>
    </row>
    <row r="25" spans="1:14" s="7" customFormat="1" ht="18.75" customHeight="1">
      <c r="A25" s="8">
        <f t="shared" si="2"/>
        <v>22</v>
      </c>
      <c r="B25" s="31" t="s">
        <v>58</v>
      </c>
      <c r="C25" s="31" t="s">
        <v>59</v>
      </c>
      <c r="D25" s="32" t="s">
        <v>34</v>
      </c>
      <c r="E25" s="33">
        <v>53</v>
      </c>
      <c r="F25" s="33">
        <v>62</v>
      </c>
      <c r="G25" s="33">
        <f t="shared" si="0"/>
        <v>115</v>
      </c>
      <c r="H25" s="34">
        <v>36</v>
      </c>
      <c r="I25" s="33">
        <f t="shared" si="1"/>
        <v>79</v>
      </c>
      <c r="J25" s="43"/>
      <c r="K25" s="36"/>
      <c r="L25" s="14"/>
      <c r="M25" s="22"/>
      <c r="N25" s="23"/>
    </row>
    <row r="26" spans="1:14" s="7" customFormat="1" ht="18.75" customHeight="1">
      <c r="A26" s="8">
        <f t="shared" si="2"/>
        <v>23</v>
      </c>
      <c r="B26" s="31" t="s">
        <v>14</v>
      </c>
      <c r="C26" s="31" t="s">
        <v>15</v>
      </c>
      <c r="D26" s="32" t="s">
        <v>16</v>
      </c>
      <c r="E26" s="33">
        <v>47</v>
      </c>
      <c r="F26" s="33">
        <v>47</v>
      </c>
      <c r="G26" s="33">
        <f t="shared" si="0"/>
        <v>94</v>
      </c>
      <c r="H26" s="34">
        <v>8</v>
      </c>
      <c r="I26" s="33">
        <f t="shared" si="1"/>
        <v>86</v>
      </c>
      <c r="J26" s="33"/>
      <c r="K26" s="36"/>
      <c r="L26" s="14"/>
      <c r="M26" s="13"/>
      <c r="N26" s="14"/>
    </row>
    <row r="27" spans="1:14" s="7" customFormat="1" ht="18.75" customHeight="1">
      <c r="A27" s="8">
        <f t="shared" si="2"/>
        <v>24</v>
      </c>
      <c r="B27" s="31" t="s">
        <v>24</v>
      </c>
      <c r="C27" s="31" t="s">
        <v>25</v>
      </c>
      <c r="D27" s="32" t="s">
        <v>26</v>
      </c>
      <c r="E27" s="33">
        <v>54</v>
      </c>
      <c r="F27" s="33">
        <v>51</v>
      </c>
      <c r="G27" s="33">
        <f t="shared" si="0"/>
        <v>105</v>
      </c>
      <c r="H27" s="34">
        <v>19</v>
      </c>
      <c r="I27" s="33">
        <f t="shared" si="1"/>
        <v>86</v>
      </c>
      <c r="J27" s="33"/>
      <c r="K27" s="36"/>
      <c r="L27" s="14"/>
      <c r="M27" s="13"/>
      <c r="N27" s="14"/>
    </row>
    <row r="28" spans="1:14" s="7" customFormat="1" ht="18.75" customHeight="1">
      <c r="A28" s="8">
        <f t="shared" si="2"/>
        <v>25</v>
      </c>
      <c r="B28" s="31" t="s">
        <v>157</v>
      </c>
      <c r="C28" s="31" t="s">
        <v>158</v>
      </c>
      <c r="D28" s="32" t="s">
        <v>159</v>
      </c>
      <c r="E28" s="33">
        <v>56</v>
      </c>
      <c r="F28" s="33">
        <v>55</v>
      </c>
      <c r="G28" s="33">
        <f t="shared" si="0"/>
        <v>111</v>
      </c>
      <c r="H28" s="39">
        <v>25</v>
      </c>
      <c r="I28" s="33">
        <f t="shared" si="1"/>
        <v>86</v>
      </c>
      <c r="J28" s="33"/>
      <c r="K28" s="36"/>
      <c r="L28" s="14"/>
      <c r="M28" s="13"/>
      <c r="N28" s="14"/>
    </row>
    <row r="29" spans="1:14" s="7" customFormat="1" ht="18.75" customHeight="1">
      <c r="A29" s="8" t="s">
        <v>160</v>
      </c>
      <c r="B29" s="31" t="s">
        <v>161</v>
      </c>
      <c r="C29" s="31" t="s">
        <v>162</v>
      </c>
      <c r="D29" s="32" t="s">
        <v>163</v>
      </c>
      <c r="E29" s="33">
        <v>60</v>
      </c>
      <c r="F29" s="33">
        <v>55</v>
      </c>
      <c r="G29" s="33">
        <f t="shared" si="0"/>
        <v>115</v>
      </c>
      <c r="H29" s="39">
        <v>29</v>
      </c>
      <c r="I29" s="33">
        <f t="shared" si="1"/>
        <v>86</v>
      </c>
      <c r="J29" s="33"/>
      <c r="K29" s="36"/>
      <c r="L29" s="14"/>
      <c r="M29" s="13"/>
      <c r="N29" s="14"/>
    </row>
    <row r="30" spans="1:14" s="7" customFormat="1" ht="18.75" customHeight="1">
      <c r="A30" s="8">
        <v>27</v>
      </c>
      <c r="B30" s="31" t="s">
        <v>56</v>
      </c>
      <c r="C30" s="31" t="s">
        <v>57</v>
      </c>
      <c r="D30" s="32" t="s">
        <v>26</v>
      </c>
      <c r="E30" s="33">
        <v>51</v>
      </c>
      <c r="F30" s="33">
        <v>61</v>
      </c>
      <c r="G30" s="33">
        <f t="shared" si="0"/>
        <v>112</v>
      </c>
      <c r="H30" s="34">
        <v>24</v>
      </c>
      <c r="I30" s="33">
        <f t="shared" si="1"/>
        <v>88</v>
      </c>
      <c r="J30" s="33"/>
      <c r="K30" s="36"/>
      <c r="L30" s="14"/>
      <c r="M30" s="13"/>
      <c r="N30" s="14"/>
    </row>
    <row r="31" spans="1:14" ht="18.75" customHeight="1">
      <c r="A31" s="8" t="s">
        <v>164</v>
      </c>
      <c r="B31" s="31" t="s">
        <v>106</v>
      </c>
      <c r="C31" s="31" t="s">
        <v>107</v>
      </c>
      <c r="D31" s="32" t="s">
        <v>22</v>
      </c>
      <c r="E31" s="33">
        <v>58</v>
      </c>
      <c r="F31" s="33">
        <v>43</v>
      </c>
      <c r="G31" s="33">
        <f t="shared" si="0"/>
        <v>101</v>
      </c>
      <c r="H31" s="44" t="s">
        <v>165</v>
      </c>
      <c r="I31" s="33"/>
      <c r="J31" s="45">
        <f>(G31+92-144)*0.65/2</f>
        <v>15.925</v>
      </c>
      <c r="K31" s="36" t="s">
        <v>166</v>
      </c>
      <c r="L31" s="14"/>
      <c r="M31" s="13"/>
      <c r="N31" s="14"/>
    </row>
    <row r="32" spans="1:14" ht="18.75" customHeight="1">
      <c r="A32" s="8" t="s">
        <v>164</v>
      </c>
      <c r="B32" s="31" t="s">
        <v>109</v>
      </c>
      <c r="C32" s="31" t="s">
        <v>110</v>
      </c>
      <c r="D32" s="32" t="s">
        <v>111</v>
      </c>
      <c r="E32" s="33">
        <v>52</v>
      </c>
      <c r="F32" s="33">
        <v>53</v>
      </c>
      <c r="G32" s="33">
        <f t="shared" si="0"/>
        <v>105</v>
      </c>
      <c r="H32" s="44" t="s">
        <v>165</v>
      </c>
      <c r="I32" s="33"/>
      <c r="J32" s="45">
        <f>(G32+102-144)*0.65/2</f>
        <v>20.475</v>
      </c>
      <c r="K32" s="36" t="s">
        <v>167</v>
      </c>
      <c r="L32" s="14"/>
      <c r="M32" s="13" t="s">
        <v>168</v>
      </c>
      <c r="N32" s="14"/>
    </row>
    <row r="33" spans="1:14" ht="18.75" customHeight="1">
      <c r="A33" s="8" t="s">
        <v>164</v>
      </c>
      <c r="B33" s="31" t="s">
        <v>114</v>
      </c>
      <c r="C33" s="31" t="s">
        <v>115</v>
      </c>
      <c r="D33" s="32" t="s">
        <v>169</v>
      </c>
      <c r="E33" s="33">
        <v>44</v>
      </c>
      <c r="F33" s="33">
        <v>55</v>
      </c>
      <c r="G33" s="33">
        <f t="shared" si="0"/>
        <v>99</v>
      </c>
      <c r="H33" s="44" t="s">
        <v>165</v>
      </c>
      <c r="I33" s="33"/>
      <c r="J33" s="45">
        <f>(G33+107-144)*0.65/2</f>
        <v>20.150000000000002</v>
      </c>
      <c r="K33" s="36"/>
      <c r="L33" s="14"/>
      <c r="M33" s="13"/>
      <c r="N33" s="14"/>
    </row>
    <row r="34" spans="1:14" ht="18.75" customHeight="1">
      <c r="A34" s="8" t="s">
        <v>164</v>
      </c>
      <c r="B34" s="31" t="s">
        <v>117</v>
      </c>
      <c r="C34" s="31" t="s">
        <v>118</v>
      </c>
      <c r="D34" s="31" t="s">
        <v>170</v>
      </c>
      <c r="E34" s="33">
        <v>46</v>
      </c>
      <c r="F34" s="33">
        <v>58</v>
      </c>
      <c r="G34" s="33">
        <f t="shared" si="0"/>
        <v>104</v>
      </c>
      <c r="H34" s="44" t="s">
        <v>165</v>
      </c>
      <c r="I34" s="33"/>
      <c r="J34" s="45">
        <f>(G34+108-144)*0.65/2</f>
        <v>22.1</v>
      </c>
      <c r="K34" s="36"/>
      <c r="L34" s="14"/>
      <c r="M34" s="13"/>
      <c r="N34" s="14"/>
    </row>
    <row r="35" spans="1:14" ht="18.75" customHeight="1">
      <c r="A35" s="8" t="s">
        <v>164</v>
      </c>
      <c r="B35" s="31" t="s">
        <v>171</v>
      </c>
      <c r="C35" s="31" t="s">
        <v>172</v>
      </c>
      <c r="D35" s="31" t="s">
        <v>173</v>
      </c>
      <c r="E35" s="33">
        <v>57</v>
      </c>
      <c r="F35" s="33">
        <v>67</v>
      </c>
      <c r="G35" s="33">
        <f t="shared" si="0"/>
        <v>124</v>
      </c>
      <c r="H35" s="44" t="s">
        <v>174</v>
      </c>
      <c r="I35" s="33"/>
      <c r="J35" s="8"/>
      <c r="K35" s="36"/>
      <c r="L35" s="14"/>
      <c r="M35" s="13"/>
      <c r="N35" s="14"/>
    </row>
    <row r="36" spans="1:14" ht="18.75" customHeight="1">
      <c r="A36" s="8" t="s">
        <v>164</v>
      </c>
      <c r="B36" s="31" t="s">
        <v>175</v>
      </c>
      <c r="C36" s="31" t="s">
        <v>176</v>
      </c>
      <c r="D36" s="32" t="s">
        <v>177</v>
      </c>
      <c r="E36" s="33">
        <v>46</v>
      </c>
      <c r="F36" s="33">
        <v>60</v>
      </c>
      <c r="G36" s="33">
        <f t="shared" si="0"/>
        <v>106</v>
      </c>
      <c r="H36" s="44" t="s">
        <v>174</v>
      </c>
      <c r="I36" s="33"/>
      <c r="J36" s="8"/>
      <c r="K36" s="36"/>
      <c r="L36" s="14"/>
      <c r="M36" s="13"/>
      <c r="N36" s="14"/>
    </row>
    <row r="37" spans="1:14" ht="18.75" customHeight="1">
      <c r="A37" s="8" t="s">
        <v>164</v>
      </c>
      <c r="B37" s="31" t="s">
        <v>178</v>
      </c>
      <c r="C37" s="31" t="s">
        <v>179</v>
      </c>
      <c r="D37" s="32" t="s">
        <v>26</v>
      </c>
      <c r="E37" s="33">
        <v>57</v>
      </c>
      <c r="F37" s="33">
        <v>62</v>
      </c>
      <c r="G37" s="33">
        <f t="shared" si="0"/>
        <v>119</v>
      </c>
      <c r="H37" s="44" t="s">
        <v>174</v>
      </c>
      <c r="I37" s="33"/>
      <c r="J37" s="46"/>
      <c r="K37" s="36"/>
      <c r="L37" s="14"/>
      <c r="M37" s="13"/>
      <c r="N37" s="14"/>
    </row>
    <row r="38" spans="1:14" ht="18.75" customHeight="1">
      <c r="A38" s="8" t="s">
        <v>180</v>
      </c>
      <c r="B38" s="31" t="s">
        <v>181</v>
      </c>
      <c r="C38" s="31" t="s">
        <v>144</v>
      </c>
      <c r="D38" s="32" t="s">
        <v>182</v>
      </c>
      <c r="E38" s="33">
        <v>34</v>
      </c>
      <c r="F38" s="33">
        <v>38</v>
      </c>
      <c r="G38" s="33">
        <f t="shared" si="0"/>
        <v>72</v>
      </c>
      <c r="H38" s="44" t="s">
        <v>180</v>
      </c>
      <c r="I38" s="33"/>
      <c r="J38" s="8"/>
      <c r="K38" s="36" t="s">
        <v>183</v>
      </c>
      <c r="L38" s="14" t="s">
        <v>167</v>
      </c>
      <c r="M38" s="13"/>
      <c r="N38" s="14" t="s">
        <v>184</v>
      </c>
    </row>
    <row r="39" spans="1:14" ht="18.75" customHeight="1">
      <c r="A39" s="8" t="s">
        <v>180</v>
      </c>
      <c r="B39" s="31" t="s">
        <v>185</v>
      </c>
      <c r="C39" s="31" t="s">
        <v>158</v>
      </c>
      <c r="D39" s="32" t="s">
        <v>186</v>
      </c>
      <c r="E39" s="33">
        <v>46</v>
      </c>
      <c r="F39" s="33">
        <v>48</v>
      </c>
      <c r="G39" s="33">
        <f t="shared" si="0"/>
        <v>94</v>
      </c>
      <c r="H39" s="47" t="s">
        <v>180</v>
      </c>
      <c r="I39" s="33"/>
      <c r="J39" s="8"/>
      <c r="K39" s="36"/>
      <c r="L39" s="13"/>
      <c r="M39" s="13"/>
      <c r="N39" s="14"/>
    </row>
    <row r="40" spans="1:14" ht="18.75" customHeight="1">
      <c r="A40" s="48"/>
      <c r="B40" s="49"/>
      <c r="C40" s="49"/>
      <c r="D40" s="50"/>
      <c r="E40" s="51"/>
      <c r="F40" s="51"/>
      <c r="G40" s="51"/>
      <c r="H40" s="52"/>
      <c r="I40" s="51"/>
      <c r="J40" s="53"/>
      <c r="K40" s="54"/>
      <c r="L40" s="55"/>
      <c r="M40" s="55"/>
      <c r="N40" s="56"/>
    </row>
    <row r="41" spans="5:10" ht="18.75" customHeight="1">
      <c r="E41" s="4"/>
      <c r="F41" s="4"/>
      <c r="G41" s="4"/>
      <c r="H41" s="4"/>
      <c r="I41" s="4" t="s">
        <v>187</v>
      </c>
      <c r="J41" s="28"/>
    </row>
    <row r="42" spans="4:10" ht="18.75" customHeight="1">
      <c r="D42" s="3" t="s">
        <v>129</v>
      </c>
      <c r="E42" s="4"/>
      <c r="F42" s="4"/>
      <c r="G42" s="4">
        <f>AVERAGE(G4:G30)</f>
        <v>95.03703703703704</v>
      </c>
      <c r="H42" s="4"/>
      <c r="I42" s="4"/>
      <c r="J42" s="28"/>
    </row>
    <row r="43" spans="5:10" ht="18.75" customHeight="1">
      <c r="E43" s="4"/>
      <c r="F43" s="4"/>
      <c r="G43" s="4"/>
      <c r="H43" s="4"/>
      <c r="I43" s="4"/>
      <c r="J43" s="28"/>
    </row>
    <row r="44" spans="5:10" ht="18.75" customHeight="1">
      <c r="E44" s="4"/>
      <c r="F44" s="4"/>
      <c r="G44" s="4"/>
      <c r="H44" s="4"/>
      <c r="I44" s="4"/>
      <c r="J44" s="28"/>
    </row>
    <row r="45" spans="5:10" ht="15">
      <c r="E45" s="4"/>
      <c r="F45" s="4"/>
      <c r="G45" s="4"/>
      <c r="H45" s="4"/>
      <c r="I45" s="4"/>
      <c r="J45" s="28"/>
    </row>
    <row r="46" spans="5:10" ht="15">
      <c r="E46" s="4"/>
      <c r="F46" s="4"/>
      <c r="G46" s="4"/>
      <c r="H46" s="4"/>
      <c r="I46" s="4"/>
      <c r="J46" s="28"/>
    </row>
    <row r="47" spans="5:10" ht="15">
      <c r="E47" s="4"/>
      <c r="F47" s="4"/>
      <c r="G47" s="4"/>
      <c r="H47" s="4"/>
      <c r="I47" s="4"/>
      <c r="J47" s="28"/>
    </row>
    <row r="48" spans="5:10" ht="15">
      <c r="E48" s="4"/>
      <c r="F48" s="4"/>
      <c r="G48" s="4"/>
      <c r="H48" s="4"/>
      <c r="I48" s="4"/>
      <c r="J48" s="28"/>
    </row>
    <row r="49" spans="5:10" ht="15">
      <c r="E49" s="4"/>
      <c r="F49" s="4"/>
      <c r="G49" s="4"/>
      <c r="H49" s="4"/>
      <c r="I49" s="4"/>
      <c r="J49" s="28"/>
    </row>
    <row r="50" spans="5:10" ht="15">
      <c r="E50" s="4"/>
      <c r="F50" s="4"/>
      <c r="G50" s="4"/>
      <c r="H50" s="4"/>
      <c r="I50" s="4"/>
      <c r="J50" s="28"/>
    </row>
    <row r="51" spans="5:10" ht="15">
      <c r="E51" s="4"/>
      <c r="F51" s="4"/>
      <c r="G51" s="4"/>
      <c r="H51" s="4"/>
      <c r="I51" s="4"/>
      <c r="J51" s="28"/>
    </row>
    <row r="52" spans="5:10" ht="15">
      <c r="E52" s="4"/>
      <c r="F52" s="4"/>
      <c r="G52" s="4"/>
      <c r="H52" s="4"/>
      <c r="I52" s="4"/>
      <c r="J52" s="28"/>
    </row>
    <row r="53" spans="5:10" ht="15">
      <c r="E53" s="4"/>
      <c r="F53" s="4"/>
      <c r="G53" s="4"/>
      <c r="H53" s="4"/>
      <c r="I53" s="4"/>
      <c r="J53" s="28"/>
    </row>
    <row r="54" spans="5:10" ht="15">
      <c r="E54" s="4"/>
      <c r="F54" s="4"/>
      <c r="G54" s="4"/>
      <c r="H54" s="4"/>
      <c r="I54" s="4"/>
      <c r="J54" s="28"/>
    </row>
    <row r="55" spans="5:10" ht="15">
      <c r="E55" s="4"/>
      <c r="F55" s="4"/>
      <c r="G55" s="4"/>
      <c r="H55" s="4"/>
      <c r="I55" s="4"/>
      <c r="J55" s="28"/>
    </row>
    <row r="56" spans="5:10" ht="15">
      <c r="E56" s="4"/>
      <c r="F56" s="4"/>
      <c r="G56" s="4"/>
      <c r="H56" s="4"/>
      <c r="I56" s="4"/>
      <c r="J56" s="28"/>
    </row>
    <row r="57" spans="5:10" ht="15">
      <c r="E57" s="4"/>
      <c r="F57" s="4"/>
      <c r="G57" s="4"/>
      <c r="H57" s="4"/>
      <c r="I57" s="4"/>
      <c r="J57" s="28"/>
    </row>
    <row r="58" spans="5:10" ht="15">
      <c r="E58" s="4"/>
      <c r="F58" s="4"/>
      <c r="G58" s="4"/>
      <c r="H58" s="4"/>
      <c r="I58" s="4"/>
      <c r="J58" s="28"/>
    </row>
    <row r="59" spans="5:10" ht="15">
      <c r="E59" s="4"/>
      <c r="F59" s="4"/>
      <c r="G59" s="4"/>
      <c r="H59" s="4"/>
      <c r="I59" s="4"/>
      <c r="J59" s="28"/>
    </row>
    <row r="60" spans="5:10" ht="15">
      <c r="E60" s="4"/>
      <c r="F60" s="4"/>
      <c r="G60" s="4"/>
      <c r="H60" s="4"/>
      <c r="I60" s="4"/>
      <c r="J60" s="28"/>
    </row>
    <row r="61" spans="5:10" ht="15">
      <c r="E61" s="4"/>
      <c r="F61" s="4"/>
      <c r="G61" s="4"/>
      <c r="H61" s="4"/>
      <c r="I61" s="4"/>
      <c r="J61" s="28"/>
    </row>
    <row r="62" spans="5:10" ht="15">
      <c r="E62" s="4"/>
      <c r="F62" s="4"/>
      <c r="G62" s="4"/>
      <c r="H62" s="4"/>
      <c r="I62" s="4"/>
      <c r="J62" s="28"/>
    </row>
    <row r="63" spans="5:10" ht="15">
      <c r="E63" s="4"/>
      <c r="F63" s="4"/>
      <c r="G63" s="4"/>
      <c r="H63" s="4"/>
      <c r="I63" s="4"/>
      <c r="J63" s="28"/>
    </row>
    <row r="64" spans="5:10" ht="15">
      <c r="E64" s="4"/>
      <c r="F64" s="4"/>
      <c r="G64" s="4"/>
      <c r="H64" s="4"/>
      <c r="I64" s="4"/>
      <c r="J64" s="28"/>
    </row>
    <row r="65" spans="5:10" ht="15">
      <c r="E65" s="4"/>
      <c r="F65" s="4"/>
      <c r="G65" s="4"/>
      <c r="H65" s="4"/>
      <c r="I65" s="4"/>
      <c r="J65" s="28"/>
    </row>
    <row r="66" spans="5:10" ht="15">
      <c r="E66" s="4"/>
      <c r="F66" s="4"/>
      <c r="G66" s="4"/>
      <c r="H66" s="4"/>
      <c r="I66" s="4"/>
      <c r="J66" s="28"/>
    </row>
    <row r="67" spans="5:10" ht="15">
      <c r="E67" s="4"/>
      <c r="F67" s="4"/>
      <c r="G67" s="4"/>
      <c r="H67" s="4"/>
      <c r="I67" s="4"/>
      <c r="J67" s="28"/>
    </row>
    <row r="68" spans="5:10" ht="15">
      <c r="E68" s="4"/>
      <c r="F68" s="4"/>
      <c r="G68" s="4"/>
      <c r="H68" s="4"/>
      <c r="I68" s="4"/>
      <c r="J68" s="28"/>
    </row>
  </sheetData>
  <sheetProtection/>
  <mergeCells count="2">
    <mergeCell ref="A1:G1"/>
    <mergeCell ref="B3:C3"/>
  </mergeCells>
  <conditionalFormatting sqref="H11">
    <cfRule type="cellIs" priority="1" dxfId="1" operator="greaterThan" stopIfTrue="1">
      <formula>30</formula>
    </cfRule>
  </conditionalFormatting>
  <printOptions horizontalCentered="1"/>
  <pageMargins left="0.393700787401575" right="0.393700787401575" top="0.78740157480315" bottom="0.78740157480315" header="0.511811023622047" footer="0.511811023622047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6"/>
  <sheetViews>
    <sheetView showGridLines="0" zoomScale="85" zoomScaleNormal="85" zoomScalePageLayoutView="0" workbookViewId="0" topLeftCell="A1">
      <pane xSplit="4" ySplit="3" topLeftCell="E4" activePane="bottomRight" state="frozen"/>
      <selection pane="topLeft" activeCell="A36" sqref="A36:IV36"/>
      <selection pane="topRight" activeCell="A36" sqref="A36:IV36"/>
      <selection pane="bottomLeft" activeCell="A36" sqref="A36:IV36"/>
      <selection pane="bottomRight" activeCell="G35" sqref="G35"/>
    </sheetView>
  </sheetViews>
  <sheetFormatPr defaultColWidth="9.00390625" defaultRowHeight="13.5"/>
  <cols>
    <col min="1" max="1" width="9.375" style="27" customWidth="1"/>
    <col min="2" max="2" width="13.00390625" style="3" bestFit="1" customWidth="1"/>
    <col min="3" max="3" width="11.75390625" style="3" bestFit="1" customWidth="1"/>
    <col min="4" max="4" width="47.375" style="3" customWidth="1"/>
    <col min="5" max="5" width="5.625" style="3" bestFit="1" customWidth="1"/>
    <col min="6" max="6" width="5.25390625" style="3" customWidth="1"/>
    <col min="7" max="7" width="6.50390625" style="3" customWidth="1"/>
    <col min="8" max="8" width="8.00390625" style="3" customWidth="1"/>
    <col min="9" max="9" width="5.625" style="3" customWidth="1"/>
    <col min="10" max="10" width="7.625" style="27" customWidth="1"/>
    <col min="11" max="11" width="22.375" style="28" customWidth="1"/>
    <col min="12" max="13" width="12.50390625" style="28" customWidth="1"/>
    <col min="14" max="14" width="12.50390625" style="29" customWidth="1"/>
    <col min="15" max="16384" width="9.00390625" style="27" customWidth="1"/>
  </cols>
  <sheetData>
    <row r="1" spans="1:14" s="3" customFormat="1" ht="20.25">
      <c r="A1" s="107" t="s">
        <v>221</v>
      </c>
      <c r="B1" s="107"/>
      <c r="C1" s="107"/>
      <c r="D1" s="107"/>
      <c r="E1" s="107"/>
      <c r="F1" s="107"/>
      <c r="G1" s="107"/>
      <c r="K1" s="4"/>
      <c r="L1" s="4"/>
      <c r="M1" s="4"/>
      <c r="N1" s="5"/>
    </row>
    <row r="2" spans="11:14" s="3" customFormat="1" ht="15">
      <c r="K2" s="4"/>
      <c r="L2" s="4"/>
      <c r="M2" s="4"/>
      <c r="N2" s="5"/>
    </row>
    <row r="3" spans="1:14" s="7" customFormat="1" ht="19.5" customHeight="1">
      <c r="A3" s="6" t="s">
        <v>1</v>
      </c>
      <c r="B3" s="108" t="s">
        <v>2</v>
      </c>
      <c r="C3" s="108"/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2" t="s">
        <v>11</v>
      </c>
      <c r="M3" s="2" t="s">
        <v>12</v>
      </c>
      <c r="N3" s="6" t="s">
        <v>13</v>
      </c>
    </row>
    <row r="4" spans="1:32" s="15" customFormat="1" ht="18.75" customHeight="1">
      <c r="A4" s="8">
        <v>1</v>
      </c>
      <c r="B4" s="9" t="s">
        <v>36</v>
      </c>
      <c r="C4" s="9" t="s">
        <v>43</v>
      </c>
      <c r="D4" s="9" t="s">
        <v>145</v>
      </c>
      <c r="E4" s="10">
        <v>37</v>
      </c>
      <c r="F4" s="10">
        <v>38</v>
      </c>
      <c r="G4" s="10">
        <f>E4+F4</f>
        <v>75</v>
      </c>
      <c r="H4" s="10">
        <v>9</v>
      </c>
      <c r="I4" s="10">
        <f>G4-H4</f>
        <v>66</v>
      </c>
      <c r="J4" s="35">
        <f>(H4-(72-I4)/2)*0.8</f>
        <v>4.800000000000001</v>
      </c>
      <c r="K4" s="12" t="s">
        <v>188</v>
      </c>
      <c r="L4" s="13"/>
      <c r="M4" s="13"/>
      <c r="N4" s="14" t="s">
        <v>184</v>
      </c>
      <c r="O4" s="57">
        <f>8+5+15</f>
        <v>28</v>
      </c>
      <c r="S4" s="8">
        <v>1</v>
      </c>
      <c r="T4" s="31" t="s">
        <v>36</v>
      </c>
      <c r="U4" s="31" t="s">
        <v>37</v>
      </c>
      <c r="V4" s="32" t="s">
        <v>38</v>
      </c>
      <c r="W4" s="33">
        <v>41</v>
      </c>
      <c r="X4" s="33">
        <v>41</v>
      </c>
      <c r="Y4" s="33">
        <f>SUM(W4:X4)</f>
        <v>82</v>
      </c>
      <c r="Z4" s="34">
        <v>15</v>
      </c>
      <c r="AA4" s="33">
        <f>Y4-Z4</f>
        <v>67</v>
      </c>
      <c r="AB4" s="35">
        <f>(Z4-(72-AA4)/2)*0.8</f>
        <v>10</v>
      </c>
      <c r="AC4" s="36" t="s">
        <v>131</v>
      </c>
      <c r="AD4" s="14"/>
      <c r="AE4" s="13"/>
      <c r="AF4" s="14"/>
    </row>
    <row r="5" spans="1:32" s="15" customFormat="1" ht="18.75" customHeight="1">
      <c r="A5" s="8">
        <v>2</v>
      </c>
      <c r="B5" s="9" t="s">
        <v>27</v>
      </c>
      <c r="C5" s="9" t="s">
        <v>28</v>
      </c>
      <c r="D5" s="9" t="s">
        <v>189</v>
      </c>
      <c r="E5" s="10">
        <v>42</v>
      </c>
      <c r="F5" s="10">
        <v>42</v>
      </c>
      <c r="G5" s="10">
        <f aca="true" t="shared" si="0" ref="G5:G33">E5+F5</f>
        <v>84</v>
      </c>
      <c r="H5" s="10">
        <v>17</v>
      </c>
      <c r="I5" s="10">
        <f aca="true" t="shared" si="1" ref="I5:I27">G5-H5</f>
        <v>67</v>
      </c>
      <c r="J5" s="35">
        <f>(H5-(72-I5)/2)*0.9</f>
        <v>13.05</v>
      </c>
      <c r="K5" s="12"/>
      <c r="L5" s="13"/>
      <c r="M5" s="13"/>
      <c r="N5" s="14"/>
      <c r="O5" s="57">
        <f>12+14</f>
        <v>26</v>
      </c>
      <c r="S5" s="8">
        <f>S4+1</f>
        <v>2</v>
      </c>
      <c r="T5" s="31" t="s">
        <v>75</v>
      </c>
      <c r="U5" s="31" t="s">
        <v>76</v>
      </c>
      <c r="V5" s="32" t="s">
        <v>34</v>
      </c>
      <c r="W5" s="33">
        <v>39</v>
      </c>
      <c r="X5" s="33">
        <v>41</v>
      </c>
      <c r="Y5" s="33">
        <f>SUM(W5:X5)</f>
        <v>80</v>
      </c>
      <c r="Z5" s="34">
        <v>12</v>
      </c>
      <c r="AA5" s="33">
        <f>Y5-Z5</f>
        <v>68</v>
      </c>
      <c r="AB5" s="35">
        <f>(Z5-(72-AA5)/2)*0.9</f>
        <v>9</v>
      </c>
      <c r="AC5" s="36" t="s">
        <v>132</v>
      </c>
      <c r="AD5" s="14"/>
      <c r="AE5" s="13"/>
      <c r="AF5" s="14"/>
    </row>
    <row r="6" spans="1:32" s="15" customFormat="1" ht="18.75" customHeight="1">
      <c r="A6" s="8">
        <v>3</v>
      </c>
      <c r="B6" s="9" t="s">
        <v>138</v>
      </c>
      <c r="C6" s="9" t="s">
        <v>139</v>
      </c>
      <c r="D6" s="9" t="s">
        <v>140</v>
      </c>
      <c r="E6" s="10">
        <v>46</v>
      </c>
      <c r="F6" s="10">
        <v>40</v>
      </c>
      <c r="G6" s="10">
        <f t="shared" si="0"/>
        <v>86</v>
      </c>
      <c r="H6" s="10">
        <v>18</v>
      </c>
      <c r="I6" s="10">
        <f t="shared" si="1"/>
        <v>68</v>
      </c>
      <c r="J6" s="35">
        <f>(H6-(72-I6)/2)*0.95</f>
        <v>15.2</v>
      </c>
      <c r="K6" s="12" t="s">
        <v>142</v>
      </c>
      <c r="L6" s="13" t="s">
        <v>142</v>
      </c>
      <c r="M6" s="13"/>
      <c r="N6" s="14"/>
      <c r="O6" s="57">
        <f>8+13</f>
        <v>21</v>
      </c>
      <c r="S6" s="8">
        <f>S5+1</f>
        <v>3</v>
      </c>
      <c r="T6" s="31" t="s">
        <v>80</v>
      </c>
      <c r="U6" s="31" t="s">
        <v>81</v>
      </c>
      <c r="V6" s="32" t="s">
        <v>82</v>
      </c>
      <c r="W6" s="33">
        <v>42</v>
      </c>
      <c r="X6" s="33">
        <v>41</v>
      </c>
      <c r="Y6" s="33">
        <f>SUM(W6:X6)</f>
        <v>83</v>
      </c>
      <c r="Z6" s="34">
        <v>14</v>
      </c>
      <c r="AA6" s="33">
        <f>Y6-Z6</f>
        <v>69</v>
      </c>
      <c r="AB6" s="35">
        <f>(Z6-(72-AA6)/2)*0.95</f>
        <v>11.875</v>
      </c>
      <c r="AC6" s="36"/>
      <c r="AD6" s="14"/>
      <c r="AE6" s="13"/>
      <c r="AF6" s="14"/>
    </row>
    <row r="7" spans="1:32" s="15" customFormat="1" ht="18.75" customHeight="1">
      <c r="A7" s="8">
        <v>4</v>
      </c>
      <c r="B7" s="9" t="s">
        <v>32</v>
      </c>
      <c r="C7" s="9" t="s">
        <v>33</v>
      </c>
      <c r="D7" s="9" t="s">
        <v>34</v>
      </c>
      <c r="E7" s="10">
        <v>41</v>
      </c>
      <c r="F7" s="10">
        <v>45</v>
      </c>
      <c r="G7" s="10">
        <f t="shared" si="0"/>
        <v>86</v>
      </c>
      <c r="H7" s="10">
        <v>15</v>
      </c>
      <c r="I7" s="10">
        <f t="shared" si="1"/>
        <v>71</v>
      </c>
      <c r="J7" s="10"/>
      <c r="K7" s="12" t="s">
        <v>190</v>
      </c>
      <c r="L7" s="13" t="s">
        <v>152</v>
      </c>
      <c r="M7" s="13"/>
      <c r="N7" s="14"/>
      <c r="O7" s="57">
        <f>11+1+12</f>
        <v>24</v>
      </c>
      <c r="S7" s="8">
        <f>S6+1</f>
        <v>4</v>
      </c>
      <c r="T7" s="31" t="s">
        <v>133</v>
      </c>
      <c r="U7" s="31" t="s">
        <v>134</v>
      </c>
      <c r="V7" s="31" t="s">
        <v>135</v>
      </c>
      <c r="W7" s="33">
        <v>41</v>
      </c>
      <c r="X7" s="33">
        <v>40</v>
      </c>
      <c r="Y7" s="33">
        <f>SUM(W7:X7)</f>
        <v>81</v>
      </c>
      <c r="Z7" s="37">
        <v>11</v>
      </c>
      <c r="AA7" s="33">
        <f>Y7-Z7</f>
        <v>70</v>
      </c>
      <c r="AB7" s="33"/>
      <c r="AC7" s="36" t="s">
        <v>136</v>
      </c>
      <c r="AD7" s="14"/>
      <c r="AE7" s="13"/>
      <c r="AF7" s="14"/>
    </row>
    <row r="8" spans="1:32" ht="18.75" customHeight="1">
      <c r="A8" s="8">
        <v>5</v>
      </c>
      <c r="B8" s="9" t="s">
        <v>69</v>
      </c>
      <c r="C8" s="9" t="s">
        <v>70</v>
      </c>
      <c r="D8" s="9" t="s">
        <v>71</v>
      </c>
      <c r="E8" s="10">
        <v>42</v>
      </c>
      <c r="F8" s="10">
        <v>44</v>
      </c>
      <c r="G8" s="10">
        <f t="shared" si="0"/>
        <v>86</v>
      </c>
      <c r="H8" s="10">
        <v>15</v>
      </c>
      <c r="I8" s="10">
        <f t="shared" si="1"/>
        <v>71</v>
      </c>
      <c r="J8" s="10"/>
      <c r="K8" s="12"/>
      <c r="L8" s="13"/>
      <c r="M8" s="13"/>
      <c r="N8" s="14"/>
      <c r="O8" s="57">
        <f>1+10+11</f>
        <v>22</v>
      </c>
      <c r="P8" s="15"/>
      <c r="Q8" s="15"/>
      <c r="R8" s="15"/>
      <c r="S8" s="48"/>
      <c r="T8" s="49"/>
      <c r="U8" s="49"/>
      <c r="V8" s="50"/>
      <c r="W8" s="51"/>
      <c r="X8" s="51"/>
      <c r="Y8" s="51"/>
      <c r="Z8" s="52"/>
      <c r="AA8" s="51"/>
      <c r="AB8" s="53"/>
      <c r="AC8" s="54"/>
      <c r="AD8" s="55"/>
      <c r="AE8" s="55"/>
      <c r="AF8" s="56"/>
    </row>
    <row r="9" spans="1:32" ht="18.75" customHeight="1">
      <c r="A9" s="8">
        <v>6</v>
      </c>
      <c r="B9" s="17" t="s">
        <v>60</v>
      </c>
      <c r="C9" s="17" t="s">
        <v>61</v>
      </c>
      <c r="D9" s="17" t="s">
        <v>191</v>
      </c>
      <c r="E9" s="10">
        <v>50</v>
      </c>
      <c r="F9" s="10">
        <v>48</v>
      </c>
      <c r="G9" s="10">
        <f t="shared" si="0"/>
        <v>98</v>
      </c>
      <c r="H9" s="10">
        <v>26</v>
      </c>
      <c r="I9" s="10">
        <f t="shared" si="1"/>
        <v>72</v>
      </c>
      <c r="J9" s="10"/>
      <c r="K9" s="12"/>
      <c r="L9" s="13"/>
      <c r="M9" s="13"/>
      <c r="N9" s="14"/>
      <c r="O9" s="57">
        <f>2+1+10</f>
        <v>13</v>
      </c>
      <c r="P9" s="7"/>
      <c r="Q9" s="7"/>
      <c r="R9" s="7"/>
      <c r="T9" s="3"/>
      <c r="U9" s="3"/>
      <c r="V9" s="3"/>
      <c r="W9" s="4"/>
      <c r="X9" s="4"/>
      <c r="Y9" s="4"/>
      <c r="Z9" s="4"/>
      <c r="AA9" s="4" t="s">
        <v>187</v>
      </c>
      <c r="AB9" s="28"/>
      <c r="AC9" s="28"/>
      <c r="AD9" s="28"/>
      <c r="AE9" s="28"/>
      <c r="AF9" s="29"/>
    </row>
    <row r="10" spans="1:32" ht="18.75" customHeight="1">
      <c r="A10" s="8">
        <v>7</v>
      </c>
      <c r="B10" s="9" t="s">
        <v>36</v>
      </c>
      <c r="C10" s="9" t="s">
        <v>192</v>
      </c>
      <c r="D10" s="9" t="s">
        <v>38</v>
      </c>
      <c r="E10" s="10">
        <v>44</v>
      </c>
      <c r="F10" s="10">
        <v>39</v>
      </c>
      <c r="G10" s="10">
        <f t="shared" si="0"/>
        <v>83</v>
      </c>
      <c r="H10" s="10">
        <v>10</v>
      </c>
      <c r="I10" s="10">
        <f t="shared" si="1"/>
        <v>73</v>
      </c>
      <c r="J10" s="10"/>
      <c r="K10" s="12" t="s">
        <v>193</v>
      </c>
      <c r="L10" s="13"/>
      <c r="M10" s="13" t="s">
        <v>168</v>
      </c>
      <c r="N10" s="14"/>
      <c r="O10" s="57">
        <f>10+15+9</f>
        <v>34</v>
      </c>
      <c r="P10" s="7"/>
      <c r="Q10" s="7"/>
      <c r="R10" s="7"/>
      <c r="T10" s="3"/>
      <c r="U10" s="3"/>
      <c r="V10" s="3" t="s">
        <v>129</v>
      </c>
      <c r="W10" s="4"/>
      <c r="X10" s="4"/>
      <c r="Y10" s="4">
        <f>AVERAGE(Y4:Y7)</f>
        <v>81.5</v>
      </c>
      <c r="Z10" s="4"/>
      <c r="AA10" s="4"/>
      <c r="AB10" s="28"/>
      <c r="AC10" s="28"/>
      <c r="AD10" s="28"/>
      <c r="AE10" s="28"/>
      <c r="AF10" s="29"/>
    </row>
    <row r="11" spans="1:32" ht="18.75" customHeight="1">
      <c r="A11" s="8">
        <v>8</v>
      </c>
      <c r="B11" s="9" t="s">
        <v>114</v>
      </c>
      <c r="C11" s="9" t="s">
        <v>115</v>
      </c>
      <c r="D11" s="9" t="s">
        <v>194</v>
      </c>
      <c r="E11" s="10">
        <v>48</v>
      </c>
      <c r="F11" s="10">
        <v>48</v>
      </c>
      <c r="G11" s="10">
        <f t="shared" si="0"/>
        <v>96</v>
      </c>
      <c r="H11" s="10">
        <v>20</v>
      </c>
      <c r="I11" s="10">
        <f t="shared" si="1"/>
        <v>76</v>
      </c>
      <c r="J11" s="10"/>
      <c r="K11" s="12" t="s">
        <v>195</v>
      </c>
      <c r="L11" s="13"/>
      <c r="M11" s="13"/>
      <c r="N11" s="14"/>
      <c r="O11" s="57">
        <f>1+1+8</f>
        <v>10</v>
      </c>
      <c r="P11" s="7"/>
      <c r="Q11" s="7"/>
      <c r="R11" s="7"/>
      <c r="T11" s="3"/>
      <c r="U11" s="3"/>
      <c r="V11" s="3"/>
      <c r="W11" s="4"/>
      <c r="X11" s="4"/>
      <c r="Y11" s="4"/>
      <c r="Z11" s="4"/>
      <c r="AA11" s="4"/>
      <c r="AB11" s="28"/>
      <c r="AC11" s="28"/>
      <c r="AD11" s="28"/>
      <c r="AE11" s="28"/>
      <c r="AF11" s="29"/>
    </row>
    <row r="12" spans="1:32" ht="18.75" customHeight="1">
      <c r="A12" s="8">
        <v>9</v>
      </c>
      <c r="B12" s="9" t="s">
        <v>93</v>
      </c>
      <c r="C12" s="9" t="s">
        <v>94</v>
      </c>
      <c r="D12" s="9" t="s">
        <v>191</v>
      </c>
      <c r="E12" s="10">
        <v>54</v>
      </c>
      <c r="F12" s="10">
        <v>52</v>
      </c>
      <c r="G12" s="10">
        <f>E12+F12</f>
        <v>106</v>
      </c>
      <c r="H12" s="10">
        <v>30</v>
      </c>
      <c r="I12" s="10">
        <f>G12-H12</f>
        <v>76</v>
      </c>
      <c r="J12" s="10"/>
      <c r="K12" s="12"/>
      <c r="L12" s="13"/>
      <c r="M12" s="13"/>
      <c r="N12" s="14"/>
      <c r="O12" s="58">
        <f>1+6+7</f>
        <v>14</v>
      </c>
      <c r="P12" s="7"/>
      <c r="Q12" s="7"/>
      <c r="R12" s="7"/>
      <c r="T12" s="3"/>
      <c r="U12" s="3"/>
      <c r="V12" s="3"/>
      <c r="W12" s="4"/>
      <c r="X12" s="4"/>
      <c r="Y12" s="4"/>
      <c r="Z12" s="4"/>
      <c r="AA12" s="4"/>
      <c r="AB12" s="28"/>
      <c r="AC12" s="28"/>
      <c r="AD12" s="28"/>
      <c r="AE12" s="28"/>
      <c r="AF12" s="29"/>
    </row>
    <row r="13" spans="1:32" ht="18">
      <c r="A13" s="8">
        <v>10</v>
      </c>
      <c r="B13" s="9" t="s">
        <v>80</v>
      </c>
      <c r="C13" s="9" t="s">
        <v>81</v>
      </c>
      <c r="D13" s="9" t="s">
        <v>82</v>
      </c>
      <c r="E13" s="10">
        <v>44</v>
      </c>
      <c r="F13" s="10">
        <v>46</v>
      </c>
      <c r="G13" s="10">
        <f t="shared" si="0"/>
        <v>90</v>
      </c>
      <c r="H13" s="10">
        <v>12</v>
      </c>
      <c r="I13" s="10">
        <f t="shared" si="1"/>
        <v>78</v>
      </c>
      <c r="J13" s="10"/>
      <c r="K13" s="12" t="s">
        <v>196</v>
      </c>
      <c r="L13" s="13"/>
      <c r="M13" s="13"/>
      <c r="N13" s="14"/>
      <c r="O13" s="57">
        <f>1+13+6</f>
        <v>20</v>
      </c>
      <c r="P13" s="7"/>
      <c r="Q13" s="7"/>
      <c r="R13" s="7"/>
      <c r="T13" s="3"/>
      <c r="U13" s="3"/>
      <c r="V13" s="3"/>
      <c r="W13" s="4"/>
      <c r="X13" s="4"/>
      <c r="Y13" s="4"/>
      <c r="Z13" s="4"/>
      <c r="AA13" s="4"/>
      <c r="AB13" s="28"/>
      <c r="AC13" s="28"/>
      <c r="AD13" s="28"/>
      <c r="AE13" s="28"/>
      <c r="AF13" s="29"/>
    </row>
    <row r="14" spans="1:32" ht="18">
      <c r="A14" s="8">
        <v>11</v>
      </c>
      <c r="B14" s="9" t="s">
        <v>109</v>
      </c>
      <c r="C14" s="9" t="s">
        <v>110</v>
      </c>
      <c r="D14" s="9" t="s">
        <v>197</v>
      </c>
      <c r="E14" s="10">
        <v>51</v>
      </c>
      <c r="F14" s="10">
        <v>47</v>
      </c>
      <c r="G14" s="10">
        <f t="shared" si="0"/>
        <v>98</v>
      </c>
      <c r="H14" s="10">
        <v>20</v>
      </c>
      <c r="I14" s="10">
        <f t="shared" si="1"/>
        <v>78</v>
      </c>
      <c r="J14" s="10"/>
      <c r="K14" s="12" t="s">
        <v>146</v>
      </c>
      <c r="L14" s="13"/>
      <c r="M14" s="13"/>
      <c r="N14" s="14"/>
      <c r="O14" s="57">
        <f>1+1+5</f>
        <v>7</v>
      </c>
      <c r="P14" s="7"/>
      <c r="Q14" s="7"/>
      <c r="R14" s="7"/>
      <c r="T14" s="3"/>
      <c r="U14" s="3"/>
      <c r="V14" s="3"/>
      <c r="W14" s="4"/>
      <c r="X14" s="4"/>
      <c r="Y14" s="4"/>
      <c r="Z14" s="4"/>
      <c r="AA14" s="4"/>
      <c r="AB14" s="28"/>
      <c r="AC14" s="28"/>
      <c r="AD14" s="28"/>
      <c r="AE14" s="28"/>
      <c r="AF14" s="29"/>
    </row>
    <row r="15" spans="1:32" ht="18">
      <c r="A15" s="8">
        <v>12</v>
      </c>
      <c r="B15" s="9" t="s">
        <v>117</v>
      </c>
      <c r="C15" s="9" t="s">
        <v>118</v>
      </c>
      <c r="D15" s="9" t="s">
        <v>198</v>
      </c>
      <c r="E15" s="10">
        <v>49</v>
      </c>
      <c r="F15" s="10">
        <v>53</v>
      </c>
      <c r="G15" s="10">
        <f t="shared" si="0"/>
        <v>102</v>
      </c>
      <c r="H15" s="10">
        <v>22</v>
      </c>
      <c r="I15" s="10">
        <f t="shared" si="1"/>
        <v>80</v>
      </c>
      <c r="J15" s="10"/>
      <c r="K15" s="12"/>
      <c r="L15" s="13"/>
      <c r="M15" s="13"/>
      <c r="N15" s="14"/>
      <c r="O15" s="57">
        <f>1+1+4</f>
        <v>6</v>
      </c>
      <c r="P15" s="7"/>
      <c r="Q15" s="7"/>
      <c r="R15" s="7"/>
      <c r="T15" s="3"/>
      <c r="U15" s="3"/>
      <c r="V15" s="3"/>
      <c r="W15" s="4"/>
      <c r="X15" s="4"/>
      <c r="Y15" s="4"/>
      <c r="Z15" s="4"/>
      <c r="AA15" s="4"/>
      <c r="AB15" s="28"/>
      <c r="AC15" s="28"/>
      <c r="AD15" s="28"/>
      <c r="AE15" s="28"/>
      <c r="AF15" s="29"/>
    </row>
    <row r="16" spans="1:32" ht="18">
      <c r="A16" s="8">
        <v>13</v>
      </c>
      <c r="B16" s="9" t="s">
        <v>14</v>
      </c>
      <c r="C16" s="9" t="s">
        <v>15</v>
      </c>
      <c r="D16" s="9" t="s">
        <v>16</v>
      </c>
      <c r="E16" s="10">
        <v>42</v>
      </c>
      <c r="F16" s="10">
        <v>47</v>
      </c>
      <c r="G16" s="10">
        <f t="shared" si="0"/>
        <v>89</v>
      </c>
      <c r="H16" s="10">
        <v>8</v>
      </c>
      <c r="I16" s="10">
        <f t="shared" si="1"/>
        <v>81</v>
      </c>
      <c r="J16" s="19"/>
      <c r="K16" s="12"/>
      <c r="L16" s="13"/>
      <c r="M16" s="13"/>
      <c r="N16" s="14"/>
      <c r="O16" s="57">
        <f>15+1+3</f>
        <v>19</v>
      </c>
      <c r="P16" s="7"/>
      <c r="Q16" s="7"/>
      <c r="R16" s="7"/>
      <c r="T16" s="3"/>
      <c r="U16" s="3"/>
      <c r="V16" s="3"/>
      <c r="W16" s="4"/>
      <c r="X16" s="4"/>
      <c r="Y16" s="4"/>
      <c r="Z16" s="4"/>
      <c r="AA16" s="4"/>
      <c r="AB16" s="28"/>
      <c r="AC16" s="28"/>
      <c r="AD16" s="28"/>
      <c r="AE16" s="28"/>
      <c r="AF16" s="29"/>
    </row>
    <row r="17" spans="1:37" s="28" customFormat="1" ht="18">
      <c r="A17" s="8">
        <v>14</v>
      </c>
      <c r="B17" s="17" t="s">
        <v>199</v>
      </c>
      <c r="C17" s="17" t="s">
        <v>200</v>
      </c>
      <c r="D17" s="17" t="s">
        <v>201</v>
      </c>
      <c r="E17" s="10">
        <v>45</v>
      </c>
      <c r="F17" s="10">
        <v>49</v>
      </c>
      <c r="G17" s="10">
        <f t="shared" si="0"/>
        <v>94</v>
      </c>
      <c r="H17" s="10">
        <v>13</v>
      </c>
      <c r="I17" s="10">
        <f t="shared" si="1"/>
        <v>81</v>
      </c>
      <c r="J17" s="20"/>
      <c r="K17" s="21"/>
      <c r="L17" s="22"/>
      <c r="M17" s="22"/>
      <c r="N17" s="23"/>
      <c r="O17" s="57">
        <f>2</f>
        <v>2</v>
      </c>
      <c r="P17" s="7"/>
      <c r="Q17" s="7"/>
      <c r="R17" s="7"/>
      <c r="S17" s="27"/>
      <c r="T17" s="3"/>
      <c r="U17" s="3"/>
      <c r="V17" s="3"/>
      <c r="W17" s="4"/>
      <c r="X17" s="4"/>
      <c r="Y17" s="4"/>
      <c r="Z17" s="4"/>
      <c r="AA17" s="4"/>
      <c r="AF17" s="29"/>
      <c r="AG17" s="27"/>
      <c r="AH17" s="27"/>
      <c r="AI17" s="27"/>
      <c r="AJ17" s="27"/>
      <c r="AK17" s="27"/>
    </row>
    <row r="18" spans="1:37" s="28" customFormat="1" ht="18">
      <c r="A18" s="8">
        <v>15</v>
      </c>
      <c r="B18" s="9" t="s">
        <v>102</v>
      </c>
      <c r="C18" s="9" t="s">
        <v>103</v>
      </c>
      <c r="D18" s="9" t="s">
        <v>104</v>
      </c>
      <c r="E18" s="10">
        <v>53</v>
      </c>
      <c r="F18" s="10">
        <v>56</v>
      </c>
      <c r="G18" s="10">
        <f t="shared" si="0"/>
        <v>109</v>
      </c>
      <c r="H18" s="10">
        <v>28</v>
      </c>
      <c r="I18" s="10">
        <f t="shared" si="1"/>
        <v>81</v>
      </c>
      <c r="J18" s="10"/>
      <c r="K18" s="12"/>
      <c r="L18" s="13"/>
      <c r="M18" s="13"/>
      <c r="N18" s="14"/>
      <c r="O18" s="57">
        <f>1+2+1</f>
        <v>4</v>
      </c>
      <c r="P18" s="7"/>
      <c r="Q18" s="7"/>
      <c r="R18" s="7"/>
      <c r="S18" s="27"/>
      <c r="T18" s="3"/>
      <c r="U18" s="3"/>
      <c r="V18" s="3"/>
      <c r="W18" s="4"/>
      <c r="X18" s="4"/>
      <c r="Y18" s="4"/>
      <c r="Z18" s="4"/>
      <c r="AA18" s="4"/>
      <c r="AF18" s="29"/>
      <c r="AG18" s="27"/>
      <c r="AH18" s="27"/>
      <c r="AI18" s="27"/>
      <c r="AJ18" s="27"/>
      <c r="AK18" s="27"/>
    </row>
    <row r="19" spans="1:37" s="28" customFormat="1" ht="18">
      <c r="A19" s="8">
        <v>16</v>
      </c>
      <c r="B19" s="9" t="s">
        <v>20</v>
      </c>
      <c r="C19" s="9" t="s">
        <v>202</v>
      </c>
      <c r="D19" s="9" t="s">
        <v>22</v>
      </c>
      <c r="E19" s="10">
        <v>45</v>
      </c>
      <c r="F19" s="10">
        <v>52</v>
      </c>
      <c r="G19" s="10">
        <f t="shared" si="0"/>
        <v>97</v>
      </c>
      <c r="H19" s="10">
        <v>14</v>
      </c>
      <c r="I19" s="10">
        <f t="shared" si="1"/>
        <v>83</v>
      </c>
      <c r="J19" s="10"/>
      <c r="K19" s="12"/>
      <c r="L19" s="13"/>
      <c r="M19" s="13"/>
      <c r="N19" s="14"/>
      <c r="O19" s="57">
        <f>14+11+1</f>
        <v>26</v>
      </c>
      <c r="P19" s="7"/>
      <c r="Q19" s="7"/>
      <c r="R19" s="7"/>
      <c r="S19" s="27"/>
      <c r="T19" s="3"/>
      <c r="U19" s="3"/>
      <c r="V19" s="3"/>
      <c r="W19" s="4"/>
      <c r="X19" s="4"/>
      <c r="Y19" s="4"/>
      <c r="Z19" s="4"/>
      <c r="AA19" s="4"/>
      <c r="AF19" s="29"/>
      <c r="AG19" s="27"/>
      <c r="AH19" s="27"/>
      <c r="AI19" s="27"/>
      <c r="AJ19" s="27"/>
      <c r="AK19" s="27"/>
    </row>
    <row r="20" spans="1:37" s="28" customFormat="1" ht="18">
      <c r="A20" s="8">
        <v>17</v>
      </c>
      <c r="B20" s="17" t="s">
        <v>63</v>
      </c>
      <c r="C20" s="17" t="s">
        <v>64</v>
      </c>
      <c r="D20" s="17" t="s">
        <v>203</v>
      </c>
      <c r="E20" s="10">
        <v>51</v>
      </c>
      <c r="F20" s="10">
        <v>48</v>
      </c>
      <c r="G20" s="10">
        <f t="shared" si="0"/>
        <v>99</v>
      </c>
      <c r="H20" s="10">
        <v>16</v>
      </c>
      <c r="I20" s="10">
        <f t="shared" si="1"/>
        <v>83</v>
      </c>
      <c r="J20" s="10"/>
      <c r="K20" s="12"/>
      <c r="L20" s="13"/>
      <c r="M20" s="13"/>
      <c r="N20" s="14"/>
      <c r="O20" s="57">
        <f>1+9+1</f>
        <v>11</v>
      </c>
      <c r="P20" s="7"/>
      <c r="Q20" s="7"/>
      <c r="R20" s="7"/>
      <c r="S20" s="27"/>
      <c r="T20" s="3"/>
      <c r="U20" s="3"/>
      <c r="V20" s="3"/>
      <c r="W20" s="4"/>
      <c r="X20" s="4"/>
      <c r="Y20" s="4"/>
      <c r="Z20" s="4"/>
      <c r="AA20" s="4"/>
      <c r="AF20" s="29"/>
      <c r="AG20" s="27"/>
      <c r="AH20" s="27"/>
      <c r="AI20" s="27"/>
      <c r="AJ20" s="27"/>
      <c r="AK20" s="27"/>
    </row>
    <row r="21" spans="1:37" s="28" customFormat="1" ht="18">
      <c r="A21" s="8">
        <v>18</v>
      </c>
      <c r="B21" s="9" t="s">
        <v>153</v>
      </c>
      <c r="C21" s="9" t="s">
        <v>154</v>
      </c>
      <c r="D21" s="9" t="s">
        <v>204</v>
      </c>
      <c r="E21" s="10">
        <v>50</v>
      </c>
      <c r="F21" s="10">
        <v>51</v>
      </c>
      <c r="G21" s="10">
        <f t="shared" si="0"/>
        <v>101</v>
      </c>
      <c r="H21" s="10">
        <v>17</v>
      </c>
      <c r="I21" s="10">
        <f t="shared" si="1"/>
        <v>84</v>
      </c>
      <c r="J21" s="19"/>
      <c r="K21" s="12"/>
      <c r="L21" s="13"/>
      <c r="M21" s="13"/>
      <c r="N21" s="14"/>
      <c r="O21" s="57">
        <f>1+1</f>
        <v>2</v>
      </c>
      <c r="P21" s="7"/>
      <c r="Q21" s="7"/>
      <c r="R21" s="7"/>
      <c r="S21" s="27"/>
      <c r="T21" s="3"/>
      <c r="U21" s="3"/>
      <c r="V21" s="3"/>
      <c r="W21" s="4"/>
      <c r="X21" s="4"/>
      <c r="Y21" s="4"/>
      <c r="Z21" s="4"/>
      <c r="AA21" s="4"/>
      <c r="AF21" s="29"/>
      <c r="AG21" s="27"/>
      <c r="AH21" s="27"/>
      <c r="AI21" s="27"/>
      <c r="AJ21" s="27"/>
      <c r="AK21" s="27"/>
    </row>
    <row r="22" spans="1:37" s="28" customFormat="1" ht="18">
      <c r="A22" s="8">
        <v>19</v>
      </c>
      <c r="B22" s="9" t="s">
        <v>161</v>
      </c>
      <c r="C22" s="9" t="s">
        <v>162</v>
      </c>
      <c r="D22" s="9" t="s">
        <v>205</v>
      </c>
      <c r="E22" s="10">
        <v>56</v>
      </c>
      <c r="F22" s="10">
        <v>57</v>
      </c>
      <c r="G22" s="10">
        <f t="shared" si="0"/>
        <v>113</v>
      </c>
      <c r="H22" s="10">
        <v>29</v>
      </c>
      <c r="I22" s="10">
        <f t="shared" si="1"/>
        <v>84</v>
      </c>
      <c r="J22" s="10"/>
      <c r="K22" s="12"/>
      <c r="L22" s="13"/>
      <c r="M22" s="13"/>
      <c r="N22" s="14"/>
      <c r="O22" s="57">
        <f>1+1</f>
        <v>2</v>
      </c>
      <c r="P22" s="7"/>
      <c r="Q22" s="7"/>
      <c r="R22" s="7"/>
      <c r="S22" s="27"/>
      <c r="T22" s="3"/>
      <c r="U22" s="3"/>
      <c r="V22" s="3"/>
      <c r="W22" s="4"/>
      <c r="X22" s="4"/>
      <c r="Y22" s="4"/>
      <c r="Z22" s="4"/>
      <c r="AA22" s="4"/>
      <c r="AF22" s="29"/>
      <c r="AG22" s="27"/>
      <c r="AH22" s="27"/>
      <c r="AI22" s="27"/>
      <c r="AJ22" s="27"/>
      <c r="AK22" s="27"/>
    </row>
    <row r="23" spans="1:37" s="28" customFormat="1" ht="18">
      <c r="A23" s="8">
        <v>20</v>
      </c>
      <c r="B23" s="9" t="s">
        <v>80</v>
      </c>
      <c r="C23" s="9" t="s">
        <v>28</v>
      </c>
      <c r="D23" s="9" t="s">
        <v>34</v>
      </c>
      <c r="E23" s="10">
        <v>51</v>
      </c>
      <c r="F23" s="10">
        <v>51</v>
      </c>
      <c r="G23" s="10">
        <f t="shared" si="0"/>
        <v>102</v>
      </c>
      <c r="H23" s="10">
        <v>16</v>
      </c>
      <c r="I23" s="10">
        <f t="shared" si="1"/>
        <v>86</v>
      </c>
      <c r="J23" s="10"/>
      <c r="K23" s="12"/>
      <c r="L23" s="13" t="s">
        <v>167</v>
      </c>
      <c r="M23" s="13"/>
      <c r="N23" s="14"/>
      <c r="O23" s="57">
        <f>1+1+1</f>
        <v>3</v>
      </c>
      <c r="P23" s="7"/>
      <c r="Q23" s="7"/>
      <c r="R23" s="7"/>
      <c r="S23" s="27"/>
      <c r="T23" s="3"/>
      <c r="U23" s="3"/>
      <c r="V23" s="3"/>
      <c r="W23" s="4"/>
      <c r="X23" s="4"/>
      <c r="Y23" s="4"/>
      <c r="Z23" s="4"/>
      <c r="AA23" s="4"/>
      <c r="AF23" s="29"/>
      <c r="AG23" s="27"/>
      <c r="AH23" s="27"/>
      <c r="AI23" s="27"/>
      <c r="AJ23" s="27"/>
      <c r="AK23" s="27"/>
    </row>
    <row r="24" spans="1:37" s="28" customFormat="1" ht="18">
      <c r="A24" s="8">
        <v>21</v>
      </c>
      <c r="B24" s="9" t="s">
        <v>72</v>
      </c>
      <c r="C24" s="9" t="s">
        <v>73</v>
      </c>
      <c r="D24" s="9" t="s">
        <v>206</v>
      </c>
      <c r="E24" s="10">
        <v>57</v>
      </c>
      <c r="F24" s="10">
        <v>59</v>
      </c>
      <c r="G24" s="10">
        <f t="shared" si="0"/>
        <v>116</v>
      </c>
      <c r="H24" s="10">
        <v>29</v>
      </c>
      <c r="I24" s="10">
        <f t="shared" si="1"/>
        <v>87</v>
      </c>
      <c r="J24" s="20"/>
      <c r="K24" s="21"/>
      <c r="L24" s="22"/>
      <c r="M24" s="22"/>
      <c r="N24" s="23"/>
      <c r="O24" s="57">
        <f>1+1</f>
        <v>2</v>
      </c>
      <c r="P24" s="7"/>
      <c r="Q24" s="7"/>
      <c r="R24" s="7"/>
      <c r="S24" s="27"/>
      <c r="T24" s="3"/>
      <c r="U24" s="3"/>
      <c r="V24" s="3"/>
      <c r="W24" s="4"/>
      <c r="X24" s="4"/>
      <c r="Y24" s="4"/>
      <c r="Z24" s="4"/>
      <c r="AA24" s="4"/>
      <c r="AF24" s="29"/>
      <c r="AG24" s="27"/>
      <c r="AH24" s="27"/>
      <c r="AI24" s="27"/>
      <c r="AJ24" s="27"/>
      <c r="AK24" s="27"/>
    </row>
    <row r="25" spans="1:37" s="28" customFormat="1" ht="18">
      <c r="A25" s="8">
        <v>22</v>
      </c>
      <c r="B25" s="17" t="s">
        <v>207</v>
      </c>
      <c r="C25" s="17" t="s">
        <v>208</v>
      </c>
      <c r="D25" s="17" t="s">
        <v>209</v>
      </c>
      <c r="E25" s="10">
        <v>48</v>
      </c>
      <c r="F25" s="10">
        <v>50</v>
      </c>
      <c r="G25" s="10">
        <f t="shared" si="0"/>
        <v>98</v>
      </c>
      <c r="H25" s="10">
        <v>6</v>
      </c>
      <c r="I25" s="10">
        <f t="shared" si="1"/>
        <v>92</v>
      </c>
      <c r="J25" s="20"/>
      <c r="K25" s="21"/>
      <c r="L25" s="22"/>
      <c r="M25" s="22"/>
      <c r="N25" s="23"/>
      <c r="O25" s="57">
        <f>1</f>
        <v>1</v>
      </c>
      <c r="P25" s="7"/>
      <c r="Q25" s="7"/>
      <c r="R25" s="7"/>
      <c r="S25" s="27"/>
      <c r="T25" s="3"/>
      <c r="U25" s="3"/>
      <c r="V25" s="3"/>
      <c r="W25" s="4"/>
      <c r="X25" s="4"/>
      <c r="Y25" s="4"/>
      <c r="Z25" s="4"/>
      <c r="AA25" s="4"/>
      <c r="AF25" s="29"/>
      <c r="AG25" s="27"/>
      <c r="AH25" s="27"/>
      <c r="AI25" s="27"/>
      <c r="AJ25" s="27"/>
      <c r="AK25" s="27"/>
    </row>
    <row r="26" spans="1:37" s="28" customFormat="1" ht="18">
      <c r="A26" s="8" t="s">
        <v>160</v>
      </c>
      <c r="B26" s="9" t="s">
        <v>58</v>
      </c>
      <c r="C26" s="9" t="s">
        <v>59</v>
      </c>
      <c r="D26" s="9" t="s">
        <v>34</v>
      </c>
      <c r="E26" s="10">
        <v>62</v>
      </c>
      <c r="F26" s="10">
        <v>62</v>
      </c>
      <c r="G26" s="10">
        <f t="shared" si="0"/>
        <v>124</v>
      </c>
      <c r="H26" s="10">
        <v>36</v>
      </c>
      <c r="I26" s="10">
        <f t="shared" si="1"/>
        <v>88</v>
      </c>
      <c r="J26" s="10"/>
      <c r="K26" s="12"/>
      <c r="L26" s="13"/>
      <c r="M26" s="13"/>
      <c r="N26" s="14"/>
      <c r="O26" s="57">
        <f>3+1+1</f>
        <v>5</v>
      </c>
      <c r="P26" s="7" t="s">
        <v>210</v>
      </c>
      <c r="Q26" s="7"/>
      <c r="R26" s="7"/>
      <c r="S26" s="27"/>
      <c r="T26" s="3"/>
      <c r="U26" s="3"/>
      <c r="V26" s="3"/>
      <c r="W26" s="4"/>
      <c r="X26" s="4"/>
      <c r="Y26" s="4"/>
      <c r="Z26" s="4"/>
      <c r="AA26" s="4"/>
      <c r="AF26" s="29"/>
      <c r="AG26" s="27"/>
      <c r="AH26" s="27"/>
      <c r="AI26" s="27"/>
      <c r="AJ26" s="27"/>
      <c r="AK26" s="27"/>
    </row>
    <row r="27" spans="1:37" s="28" customFormat="1" ht="18">
      <c r="A27" s="8">
        <v>24</v>
      </c>
      <c r="B27" s="9" t="s">
        <v>90</v>
      </c>
      <c r="C27" s="9" t="s">
        <v>91</v>
      </c>
      <c r="D27" s="9" t="s">
        <v>211</v>
      </c>
      <c r="E27" s="10">
        <v>63</v>
      </c>
      <c r="F27" s="10">
        <v>54</v>
      </c>
      <c r="G27" s="10">
        <f t="shared" si="0"/>
        <v>117</v>
      </c>
      <c r="H27" s="10">
        <v>24</v>
      </c>
      <c r="I27" s="10">
        <f t="shared" si="1"/>
        <v>93</v>
      </c>
      <c r="J27" s="10"/>
      <c r="K27" s="12"/>
      <c r="L27" s="13"/>
      <c r="M27" s="13"/>
      <c r="N27" s="14"/>
      <c r="O27" s="57">
        <f>1+7+1</f>
        <v>9</v>
      </c>
      <c r="P27" s="7"/>
      <c r="Q27" s="7"/>
      <c r="R27" s="7"/>
      <c r="S27" s="27"/>
      <c r="T27" s="3"/>
      <c r="U27" s="3"/>
      <c r="V27" s="3"/>
      <c r="W27" s="4"/>
      <c r="X27" s="4"/>
      <c r="Y27" s="4"/>
      <c r="Z27" s="4"/>
      <c r="AA27" s="4"/>
      <c r="AF27" s="29"/>
      <c r="AG27" s="27"/>
      <c r="AH27" s="27"/>
      <c r="AI27" s="27"/>
      <c r="AJ27" s="27"/>
      <c r="AK27" s="27"/>
    </row>
    <row r="28" spans="1:37" s="28" customFormat="1" ht="18">
      <c r="A28" s="8" t="s">
        <v>164</v>
      </c>
      <c r="B28" s="9" t="s">
        <v>175</v>
      </c>
      <c r="C28" s="9" t="s">
        <v>176</v>
      </c>
      <c r="D28" s="9" t="s">
        <v>212</v>
      </c>
      <c r="E28" s="10">
        <v>56</v>
      </c>
      <c r="F28" s="10">
        <v>51</v>
      </c>
      <c r="G28" s="10">
        <f t="shared" si="0"/>
        <v>107</v>
      </c>
      <c r="H28" s="59" t="s">
        <v>213</v>
      </c>
      <c r="I28" s="10"/>
      <c r="J28" s="45">
        <f>(G28+106-144)*0.65/2</f>
        <v>22.425</v>
      </c>
      <c r="K28" s="12"/>
      <c r="L28" s="13"/>
      <c r="M28" s="13"/>
      <c r="N28" s="14"/>
      <c r="O28" s="57">
        <f>1+1</f>
        <v>2</v>
      </c>
      <c r="P28" s="7"/>
      <c r="Q28" s="7"/>
      <c r="R28" s="7"/>
      <c r="S28" s="27"/>
      <c r="T28" s="3"/>
      <c r="U28" s="3"/>
      <c r="V28" s="3"/>
      <c r="W28" s="4"/>
      <c r="X28" s="4"/>
      <c r="Y28" s="4"/>
      <c r="Z28" s="4"/>
      <c r="AA28" s="4"/>
      <c r="AF28" s="29"/>
      <c r="AG28" s="27"/>
      <c r="AH28" s="27"/>
      <c r="AI28" s="27"/>
      <c r="AJ28" s="27"/>
      <c r="AK28" s="27"/>
    </row>
    <row r="29" spans="1:37" s="28" customFormat="1" ht="18">
      <c r="A29" s="8" t="s">
        <v>164</v>
      </c>
      <c r="B29" s="9" t="s">
        <v>178</v>
      </c>
      <c r="C29" s="9" t="s">
        <v>179</v>
      </c>
      <c r="D29" s="9" t="s">
        <v>214</v>
      </c>
      <c r="E29" s="10">
        <v>65</v>
      </c>
      <c r="F29" s="10">
        <v>62</v>
      </c>
      <c r="G29" s="10">
        <f t="shared" si="0"/>
        <v>127</v>
      </c>
      <c r="H29" s="59" t="s">
        <v>213</v>
      </c>
      <c r="I29" s="10"/>
      <c r="J29" s="45">
        <f>(G29+119-144)*0.65/2</f>
        <v>33.15</v>
      </c>
      <c r="K29" s="12"/>
      <c r="L29" s="13" t="s">
        <v>148</v>
      </c>
      <c r="M29" s="13"/>
      <c r="N29" s="14"/>
      <c r="O29" s="57">
        <f>1+1</f>
        <v>2</v>
      </c>
      <c r="P29" s="7"/>
      <c r="Q29" s="7"/>
      <c r="R29" s="7"/>
      <c r="S29" s="27"/>
      <c r="T29" s="3"/>
      <c r="U29" s="3"/>
      <c r="V29" s="3"/>
      <c r="W29" s="4"/>
      <c r="X29" s="4"/>
      <c r="Y29" s="4"/>
      <c r="Z29" s="4"/>
      <c r="AA29" s="4"/>
      <c r="AF29" s="29"/>
      <c r="AG29" s="27"/>
      <c r="AH29" s="27"/>
      <c r="AI29" s="27"/>
      <c r="AJ29" s="27"/>
      <c r="AK29" s="27"/>
    </row>
    <row r="30" spans="1:37" s="28" customFormat="1" ht="18">
      <c r="A30" s="8" t="s">
        <v>164</v>
      </c>
      <c r="B30" s="9" t="s">
        <v>171</v>
      </c>
      <c r="C30" s="9" t="s">
        <v>172</v>
      </c>
      <c r="D30" s="9" t="s">
        <v>215</v>
      </c>
      <c r="E30" s="10">
        <v>46</v>
      </c>
      <c r="F30" s="10">
        <v>55</v>
      </c>
      <c r="G30" s="10">
        <f t="shared" si="0"/>
        <v>101</v>
      </c>
      <c r="H30" s="59" t="s">
        <v>213</v>
      </c>
      <c r="I30" s="10"/>
      <c r="J30" s="45">
        <f>(G30+124-144)*0.65/2</f>
        <v>26.325</v>
      </c>
      <c r="K30" s="12"/>
      <c r="L30" s="13"/>
      <c r="M30" s="13"/>
      <c r="N30" s="14"/>
      <c r="O30" s="57">
        <f>1+1</f>
        <v>2</v>
      </c>
      <c r="P30" s="7"/>
      <c r="Q30" s="7"/>
      <c r="R30" s="7"/>
      <c r="S30" s="27"/>
      <c r="T30" s="3"/>
      <c r="U30" s="3"/>
      <c r="V30" s="3"/>
      <c r="W30" s="4"/>
      <c r="X30" s="4"/>
      <c r="Y30" s="4"/>
      <c r="Z30" s="4"/>
      <c r="AA30" s="4"/>
      <c r="AF30" s="29"/>
      <c r="AG30" s="27"/>
      <c r="AH30" s="27"/>
      <c r="AI30" s="27"/>
      <c r="AJ30" s="27"/>
      <c r="AK30" s="27"/>
    </row>
    <row r="31" spans="1:37" s="28" customFormat="1" ht="15.75">
      <c r="A31" s="8" t="s">
        <v>180</v>
      </c>
      <c r="B31" s="9" t="s">
        <v>216</v>
      </c>
      <c r="C31" s="9" t="s">
        <v>179</v>
      </c>
      <c r="D31" s="9" t="s">
        <v>217</v>
      </c>
      <c r="E31" s="10">
        <v>48</v>
      </c>
      <c r="F31" s="10">
        <v>51</v>
      </c>
      <c r="G31" s="10">
        <f t="shared" si="0"/>
        <v>99</v>
      </c>
      <c r="H31" s="59" t="s">
        <v>180</v>
      </c>
      <c r="I31" s="10"/>
      <c r="J31" s="10"/>
      <c r="K31" s="12"/>
      <c r="L31" s="13"/>
      <c r="M31" s="13"/>
      <c r="N31" s="14"/>
      <c r="O31" s="60"/>
      <c r="P31" s="7"/>
      <c r="Q31" s="7"/>
      <c r="R31" s="7"/>
      <c r="S31" s="27"/>
      <c r="T31" s="3"/>
      <c r="U31" s="3"/>
      <c r="V31" s="3"/>
      <c r="W31" s="4"/>
      <c r="X31" s="4"/>
      <c r="Y31" s="4"/>
      <c r="Z31" s="4"/>
      <c r="AA31" s="4"/>
      <c r="AF31" s="29"/>
      <c r="AG31" s="27"/>
      <c r="AH31" s="27"/>
      <c r="AI31" s="27"/>
      <c r="AJ31" s="27"/>
      <c r="AK31" s="27"/>
    </row>
    <row r="32" spans="1:37" s="28" customFormat="1" ht="15.75">
      <c r="A32" s="8" t="s">
        <v>180</v>
      </c>
      <c r="B32" s="9" t="s">
        <v>216</v>
      </c>
      <c r="C32" s="9" t="s">
        <v>218</v>
      </c>
      <c r="D32" s="9" t="s">
        <v>34</v>
      </c>
      <c r="E32" s="10">
        <v>40</v>
      </c>
      <c r="F32" s="10">
        <v>46</v>
      </c>
      <c r="G32" s="10">
        <f t="shared" si="0"/>
        <v>86</v>
      </c>
      <c r="H32" s="59" t="s">
        <v>180</v>
      </c>
      <c r="I32" s="10"/>
      <c r="J32" s="10"/>
      <c r="K32" s="12" t="s">
        <v>219</v>
      </c>
      <c r="L32" s="13"/>
      <c r="M32" s="13" t="s">
        <v>131</v>
      </c>
      <c r="N32" s="14"/>
      <c r="O32" s="60"/>
      <c r="P32" s="7"/>
      <c r="Q32" s="7"/>
      <c r="R32" s="7"/>
      <c r="S32" s="27"/>
      <c r="T32" s="3"/>
      <c r="U32" s="3"/>
      <c r="V32" s="3"/>
      <c r="W32" s="4"/>
      <c r="X32" s="4"/>
      <c r="Y32" s="4"/>
      <c r="Z32" s="4"/>
      <c r="AA32" s="4"/>
      <c r="AF32" s="29"/>
      <c r="AG32" s="27"/>
      <c r="AH32" s="27"/>
      <c r="AI32" s="27"/>
      <c r="AJ32" s="27"/>
      <c r="AK32" s="27"/>
    </row>
    <row r="33" spans="1:37" s="28" customFormat="1" ht="15.75">
      <c r="A33" s="8" t="s">
        <v>180</v>
      </c>
      <c r="B33" s="9" t="s">
        <v>72</v>
      </c>
      <c r="C33" s="9" t="s">
        <v>220</v>
      </c>
      <c r="D33" s="9" t="s">
        <v>22</v>
      </c>
      <c r="E33" s="10">
        <v>55</v>
      </c>
      <c r="F33" s="10">
        <v>58</v>
      </c>
      <c r="G33" s="10">
        <f t="shared" si="0"/>
        <v>113</v>
      </c>
      <c r="H33" s="59" t="s">
        <v>180</v>
      </c>
      <c r="I33" s="10"/>
      <c r="J33" s="10"/>
      <c r="K33" s="12"/>
      <c r="L33" s="13"/>
      <c r="M33" s="13"/>
      <c r="N33" s="14"/>
      <c r="O33" s="60"/>
      <c r="P33" s="7"/>
      <c r="Q33" s="7"/>
      <c r="R33" s="7"/>
      <c r="S33" s="27"/>
      <c r="T33" s="3"/>
      <c r="U33" s="3"/>
      <c r="V33" s="3"/>
      <c r="W33" s="4"/>
      <c r="X33" s="4"/>
      <c r="Y33" s="4"/>
      <c r="Z33" s="4"/>
      <c r="AA33" s="4"/>
      <c r="AF33" s="29"/>
      <c r="AG33" s="27"/>
      <c r="AH33" s="27"/>
      <c r="AI33" s="27"/>
      <c r="AJ33" s="27"/>
      <c r="AK33" s="27"/>
    </row>
    <row r="34" spans="1:37" s="28" customFormat="1" ht="15">
      <c r="A34" s="27"/>
      <c r="B34" s="3"/>
      <c r="C34" s="3"/>
      <c r="D34" s="3"/>
      <c r="E34" s="4"/>
      <c r="F34" s="4"/>
      <c r="G34" s="4"/>
      <c r="H34" s="4"/>
      <c r="I34" s="4"/>
      <c r="N34" s="29"/>
      <c r="O34" s="27"/>
      <c r="P34" s="27"/>
      <c r="Q34" s="27"/>
      <c r="R34" s="27"/>
      <c r="S34" s="27"/>
      <c r="T34" s="3"/>
      <c r="U34" s="3"/>
      <c r="V34" s="3"/>
      <c r="W34" s="4"/>
      <c r="X34" s="4"/>
      <c r="Y34" s="4"/>
      <c r="Z34" s="4"/>
      <c r="AA34" s="4"/>
      <c r="AF34" s="29"/>
      <c r="AG34" s="27"/>
      <c r="AH34" s="27"/>
      <c r="AI34" s="27"/>
      <c r="AJ34" s="27"/>
      <c r="AK34" s="27"/>
    </row>
    <row r="35" spans="1:37" s="28" customFormat="1" ht="15">
      <c r="A35" s="27"/>
      <c r="B35" s="3"/>
      <c r="C35" s="3"/>
      <c r="D35" s="3" t="s">
        <v>129</v>
      </c>
      <c r="E35" s="4"/>
      <c r="F35" s="4"/>
      <c r="G35" s="4">
        <f>AVERAGE(G4:G33)</f>
        <v>99.4</v>
      </c>
      <c r="H35" s="4"/>
      <c r="I35" s="4"/>
      <c r="N35" s="29"/>
      <c r="O35" s="27"/>
      <c r="P35" s="27"/>
      <c r="Q35" s="27"/>
      <c r="R35" s="27"/>
      <c r="S35" s="27"/>
      <c r="T35" s="3"/>
      <c r="U35" s="3"/>
      <c r="V35" s="3"/>
      <c r="W35" s="4"/>
      <c r="X35" s="4"/>
      <c r="Y35" s="4"/>
      <c r="Z35" s="4"/>
      <c r="AA35" s="4"/>
      <c r="AF35" s="29"/>
      <c r="AG35" s="27"/>
      <c r="AH35" s="27"/>
      <c r="AI35" s="27"/>
      <c r="AJ35" s="27"/>
      <c r="AK35" s="27"/>
    </row>
    <row r="36" spans="1:19" s="28" customFormat="1" ht="15">
      <c r="A36" s="27"/>
      <c r="B36" s="3"/>
      <c r="C36" s="3"/>
      <c r="D36" s="3"/>
      <c r="E36" s="4"/>
      <c r="F36" s="4"/>
      <c r="G36" s="4"/>
      <c r="H36" s="4"/>
      <c r="I36" s="4"/>
      <c r="N36" s="29"/>
      <c r="O36" s="27"/>
      <c r="P36" s="27"/>
      <c r="Q36" s="27"/>
      <c r="R36" s="27"/>
      <c r="S36" s="27"/>
    </row>
  </sheetData>
  <sheetProtection/>
  <mergeCells count="2">
    <mergeCell ref="A1:G1"/>
    <mergeCell ref="B3:C3"/>
  </mergeCells>
  <printOptions horizontalCentered="1"/>
  <pageMargins left="0.393700787401575" right="0.393700787401575" top="0.78740157480315" bottom="0.78740157480315" header="0.511811023622047" footer="0.511811023622047"/>
  <pageSetup fitToHeight="1" fitToWidth="1"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="80" zoomScaleNormal="80" zoomScalePageLayoutView="0" workbookViewId="0" topLeftCell="A1">
      <selection activeCell="G41" sqref="G41"/>
    </sheetView>
  </sheetViews>
  <sheetFormatPr defaultColWidth="9.00390625" defaultRowHeight="13.5"/>
  <cols>
    <col min="1" max="1" width="9.375" style="27" customWidth="1"/>
    <col min="2" max="2" width="13.00390625" style="3" bestFit="1" customWidth="1"/>
    <col min="3" max="3" width="11.75390625" style="3" bestFit="1" customWidth="1"/>
    <col min="4" max="4" width="47.375" style="3" customWidth="1"/>
    <col min="5" max="5" width="5.625" style="3" bestFit="1" customWidth="1"/>
    <col min="6" max="6" width="5.25390625" style="3" customWidth="1"/>
    <col min="7" max="7" width="6.50390625" style="3" customWidth="1"/>
    <col min="8" max="8" width="8.00390625" style="3" customWidth="1"/>
    <col min="9" max="9" width="4.375" style="3" bestFit="1" customWidth="1"/>
    <col min="10" max="10" width="6.25390625" style="27" bestFit="1" customWidth="1"/>
    <col min="11" max="11" width="15.125" style="28" customWidth="1"/>
    <col min="12" max="13" width="9.625" style="28" bestFit="1" customWidth="1"/>
    <col min="14" max="14" width="9.625" style="29" bestFit="1" customWidth="1"/>
    <col min="15" max="15" width="11.125" style="27" customWidth="1"/>
    <col min="16" max="16" width="6.25390625" style="27" bestFit="1" customWidth="1"/>
    <col min="17" max="17" width="6.25390625" style="27" customWidth="1"/>
    <col min="18" max="16384" width="9.00390625" style="27" customWidth="1"/>
  </cols>
  <sheetData>
    <row r="1" spans="1:14" s="3" customFormat="1" ht="20.25">
      <c r="A1" s="107" t="s">
        <v>222</v>
      </c>
      <c r="B1" s="107"/>
      <c r="C1" s="107"/>
      <c r="D1" s="107"/>
      <c r="E1" s="107"/>
      <c r="F1" s="107"/>
      <c r="G1" s="107"/>
      <c r="K1" s="4"/>
      <c r="L1" s="4"/>
      <c r="M1" s="4"/>
      <c r="N1" s="5"/>
    </row>
    <row r="2" spans="11:17" s="3" customFormat="1" ht="15">
      <c r="K2" s="4"/>
      <c r="L2" s="4"/>
      <c r="M2" s="4"/>
      <c r="N2" s="5"/>
      <c r="O2" s="109" t="s">
        <v>248</v>
      </c>
      <c r="P2" s="109"/>
      <c r="Q2" s="109"/>
    </row>
    <row r="3" spans="1:17" s="7" customFormat="1" ht="19.5" customHeight="1">
      <c r="A3" s="6" t="s">
        <v>1</v>
      </c>
      <c r="B3" s="108" t="s">
        <v>2</v>
      </c>
      <c r="C3" s="108"/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2" t="s">
        <v>11</v>
      </c>
      <c r="M3" s="2" t="s">
        <v>12</v>
      </c>
      <c r="N3" s="6" t="s">
        <v>13</v>
      </c>
      <c r="O3" s="65" t="s">
        <v>251</v>
      </c>
      <c r="P3" s="65" t="s">
        <v>223</v>
      </c>
      <c r="Q3" s="65" t="s">
        <v>250</v>
      </c>
    </row>
    <row r="4" spans="1:17" s="7" customFormat="1" ht="18.75" customHeight="1">
      <c r="A4" s="67">
        <v>1</v>
      </c>
      <c r="B4" s="68" t="s">
        <v>80</v>
      </c>
      <c r="C4" s="68" t="s">
        <v>81</v>
      </c>
      <c r="D4" s="68" t="s">
        <v>82</v>
      </c>
      <c r="E4" s="65">
        <v>35</v>
      </c>
      <c r="F4" s="65">
        <v>42</v>
      </c>
      <c r="G4" s="65">
        <f>E4+F4</f>
        <v>77</v>
      </c>
      <c r="H4" s="65">
        <v>12</v>
      </c>
      <c r="I4" s="65">
        <f>G4-H4</f>
        <v>65</v>
      </c>
      <c r="J4" s="35">
        <f>(H4-(72-I4)/2)*0.8</f>
        <v>6.800000000000001</v>
      </c>
      <c r="K4" s="69" t="s">
        <v>234</v>
      </c>
      <c r="L4" s="70" t="s">
        <v>249</v>
      </c>
      <c r="M4" s="70"/>
      <c r="N4" s="71" t="s">
        <v>184</v>
      </c>
      <c r="O4" s="57">
        <f>VLOOKUP(C4,'2013-06'!$C$4:$O$33,13,FALSE)</f>
        <v>20</v>
      </c>
      <c r="P4" s="60">
        <v>15</v>
      </c>
      <c r="Q4" s="60">
        <f>SUM(O4:P4)</f>
        <v>35</v>
      </c>
    </row>
    <row r="5" spans="1:17" s="7" customFormat="1" ht="18.75" customHeight="1">
      <c r="A5" s="67">
        <v>2</v>
      </c>
      <c r="B5" s="68" t="s">
        <v>36</v>
      </c>
      <c r="C5" s="68" t="s">
        <v>192</v>
      </c>
      <c r="D5" s="68" t="s">
        <v>38</v>
      </c>
      <c r="E5" s="65">
        <v>40</v>
      </c>
      <c r="F5" s="65">
        <v>38</v>
      </c>
      <c r="G5" s="65">
        <f aca="true" t="shared" si="0" ref="G5:G39">E5+F5</f>
        <v>78</v>
      </c>
      <c r="H5" s="65">
        <v>10</v>
      </c>
      <c r="I5" s="65">
        <f aca="true" t="shared" si="1" ref="I5:I36">G5-H5</f>
        <v>68</v>
      </c>
      <c r="J5" s="35">
        <f>(H5-(72-I5)/2)*0.9</f>
        <v>7.2</v>
      </c>
      <c r="K5" s="69" t="s">
        <v>235</v>
      </c>
      <c r="L5" s="70"/>
      <c r="M5" s="70"/>
      <c r="N5" s="71"/>
      <c r="O5" s="57">
        <f>VLOOKUP(C5,'2013-06'!$C$4:$O$33,13,FALSE)</f>
        <v>34</v>
      </c>
      <c r="P5" s="60">
        <v>14</v>
      </c>
      <c r="Q5" s="60">
        <f aca="true" t="shared" si="2" ref="Q5:Q36">SUM(O5:P5)</f>
        <v>48</v>
      </c>
    </row>
    <row r="6" spans="1:17" s="7" customFormat="1" ht="18.75" customHeight="1">
      <c r="A6" s="67">
        <v>3</v>
      </c>
      <c r="B6" s="68" t="s">
        <v>224</v>
      </c>
      <c r="C6" s="68" t="s">
        <v>225</v>
      </c>
      <c r="D6" s="68" t="s">
        <v>226</v>
      </c>
      <c r="E6" s="65">
        <v>36</v>
      </c>
      <c r="F6" s="65">
        <v>47</v>
      </c>
      <c r="G6" s="65">
        <f t="shared" si="0"/>
        <v>83</v>
      </c>
      <c r="H6" s="65">
        <v>13</v>
      </c>
      <c r="I6" s="65">
        <f t="shared" si="1"/>
        <v>70</v>
      </c>
      <c r="J6" s="35">
        <f>(H6-(72-I6)/2)*0.95</f>
        <v>11.399999999999999</v>
      </c>
      <c r="K6" s="69" t="s">
        <v>236</v>
      </c>
      <c r="L6" s="70"/>
      <c r="M6" s="70"/>
      <c r="N6" s="71"/>
      <c r="O6" s="57">
        <v>0</v>
      </c>
      <c r="P6" s="60">
        <v>13</v>
      </c>
      <c r="Q6" s="60">
        <f t="shared" si="2"/>
        <v>13</v>
      </c>
    </row>
    <row r="7" spans="1:17" s="7" customFormat="1" ht="18.75" customHeight="1">
      <c r="A7" s="67">
        <v>4</v>
      </c>
      <c r="B7" s="68" t="s">
        <v>20</v>
      </c>
      <c r="C7" s="68" t="s">
        <v>202</v>
      </c>
      <c r="D7" s="68" t="s">
        <v>22</v>
      </c>
      <c r="E7" s="65">
        <v>40</v>
      </c>
      <c r="F7" s="65">
        <v>44</v>
      </c>
      <c r="G7" s="65">
        <f t="shared" si="0"/>
        <v>84</v>
      </c>
      <c r="H7" s="65">
        <v>14</v>
      </c>
      <c r="I7" s="65">
        <f t="shared" si="1"/>
        <v>70</v>
      </c>
      <c r="J7" s="65"/>
      <c r="K7" s="69" t="s">
        <v>237</v>
      </c>
      <c r="L7" s="70"/>
      <c r="M7" s="70"/>
      <c r="N7" s="71"/>
      <c r="O7" s="57">
        <f>VLOOKUP(C7,'2013-06'!$C$4:$O$33,13,FALSE)</f>
        <v>26</v>
      </c>
      <c r="P7" s="60">
        <v>12</v>
      </c>
      <c r="Q7" s="60">
        <f t="shared" si="2"/>
        <v>38</v>
      </c>
    </row>
    <row r="8" spans="1:17" s="72" customFormat="1" ht="18.75" customHeight="1">
      <c r="A8" s="67">
        <v>5</v>
      </c>
      <c r="B8" s="68" t="s">
        <v>102</v>
      </c>
      <c r="C8" s="68" t="s">
        <v>103</v>
      </c>
      <c r="D8" s="68" t="s">
        <v>104</v>
      </c>
      <c r="E8" s="65">
        <v>49</v>
      </c>
      <c r="F8" s="65">
        <v>49</v>
      </c>
      <c r="G8" s="65">
        <f t="shared" si="0"/>
        <v>98</v>
      </c>
      <c r="H8" s="65">
        <v>28</v>
      </c>
      <c r="I8" s="65">
        <f t="shared" si="1"/>
        <v>70</v>
      </c>
      <c r="J8" s="65"/>
      <c r="K8" s="69"/>
      <c r="L8" s="70"/>
      <c r="M8" s="70"/>
      <c r="N8" s="71"/>
      <c r="O8" s="57">
        <f>VLOOKUP(C8,'2013-06'!$C$4:$O$33,13,FALSE)</f>
        <v>4</v>
      </c>
      <c r="P8" s="60">
        <v>11</v>
      </c>
      <c r="Q8" s="60">
        <f t="shared" si="2"/>
        <v>15</v>
      </c>
    </row>
    <row r="9" spans="1:17" s="72" customFormat="1" ht="18.75" customHeight="1">
      <c r="A9" s="67">
        <v>6</v>
      </c>
      <c r="B9" s="60" t="s">
        <v>77</v>
      </c>
      <c r="C9" s="60" t="s">
        <v>78</v>
      </c>
      <c r="D9" s="60" t="s">
        <v>79</v>
      </c>
      <c r="E9" s="65">
        <v>41</v>
      </c>
      <c r="F9" s="65">
        <v>43</v>
      </c>
      <c r="G9" s="65">
        <f t="shared" si="0"/>
        <v>84</v>
      </c>
      <c r="H9" s="65">
        <v>13</v>
      </c>
      <c r="I9" s="65">
        <f t="shared" si="1"/>
        <v>71</v>
      </c>
      <c r="J9" s="65"/>
      <c r="K9" s="69" t="s">
        <v>238</v>
      </c>
      <c r="L9" s="70"/>
      <c r="M9" s="70"/>
      <c r="N9" s="71"/>
      <c r="O9" s="57">
        <v>4</v>
      </c>
      <c r="P9" s="60">
        <v>10</v>
      </c>
      <c r="Q9" s="60">
        <f t="shared" si="2"/>
        <v>14</v>
      </c>
    </row>
    <row r="10" spans="1:17" s="72" customFormat="1" ht="18.75" customHeight="1">
      <c r="A10" s="67">
        <v>7</v>
      </c>
      <c r="B10" s="68" t="s">
        <v>157</v>
      </c>
      <c r="C10" s="68" t="s">
        <v>158</v>
      </c>
      <c r="D10" s="68" t="s">
        <v>159</v>
      </c>
      <c r="E10" s="65">
        <v>46</v>
      </c>
      <c r="F10" s="65">
        <v>50</v>
      </c>
      <c r="G10" s="65">
        <f t="shared" si="0"/>
        <v>96</v>
      </c>
      <c r="H10" s="65">
        <v>25</v>
      </c>
      <c r="I10" s="65">
        <f t="shared" si="1"/>
        <v>71</v>
      </c>
      <c r="J10" s="65"/>
      <c r="K10" s="69"/>
      <c r="L10" s="70"/>
      <c r="M10" s="70"/>
      <c r="N10" s="71"/>
      <c r="O10" s="57">
        <v>1</v>
      </c>
      <c r="P10" s="60">
        <v>9</v>
      </c>
      <c r="Q10" s="60">
        <f t="shared" si="2"/>
        <v>10</v>
      </c>
    </row>
    <row r="11" spans="1:17" s="72" customFormat="1" ht="18.75" customHeight="1">
      <c r="A11" s="67">
        <v>8</v>
      </c>
      <c r="B11" s="68" t="s">
        <v>75</v>
      </c>
      <c r="C11" s="68" t="s">
        <v>76</v>
      </c>
      <c r="D11" s="68" t="s">
        <v>34</v>
      </c>
      <c r="E11" s="65">
        <v>39</v>
      </c>
      <c r="F11" s="65">
        <v>42</v>
      </c>
      <c r="G11" s="65">
        <f>E11+F11</f>
        <v>81</v>
      </c>
      <c r="H11" s="65">
        <v>9</v>
      </c>
      <c r="I11" s="65">
        <f>G11-H11</f>
        <v>72</v>
      </c>
      <c r="J11" s="65"/>
      <c r="K11" s="69" t="s">
        <v>239</v>
      </c>
      <c r="L11" s="70" t="s">
        <v>148</v>
      </c>
      <c r="M11" s="70"/>
      <c r="N11" s="71"/>
      <c r="O11" s="57">
        <v>15</v>
      </c>
      <c r="P11" s="60">
        <v>8</v>
      </c>
      <c r="Q11" s="60">
        <f t="shared" si="2"/>
        <v>23</v>
      </c>
    </row>
    <row r="12" spans="1:17" s="72" customFormat="1" ht="18.75" customHeight="1">
      <c r="A12" s="67">
        <v>9</v>
      </c>
      <c r="B12" s="68" t="s">
        <v>60</v>
      </c>
      <c r="C12" s="68" t="s">
        <v>61</v>
      </c>
      <c r="D12" s="68" t="s">
        <v>62</v>
      </c>
      <c r="E12" s="65">
        <v>49</v>
      </c>
      <c r="F12" s="65">
        <v>49</v>
      </c>
      <c r="G12" s="65">
        <f>E12+F12</f>
        <v>98</v>
      </c>
      <c r="H12" s="65">
        <v>26</v>
      </c>
      <c r="I12" s="65">
        <f>G12-H12</f>
        <v>72</v>
      </c>
      <c r="J12" s="65"/>
      <c r="K12" s="69" t="s">
        <v>193</v>
      </c>
      <c r="L12" s="70"/>
      <c r="M12" s="70"/>
      <c r="N12" s="71"/>
      <c r="O12" s="57">
        <f>VLOOKUP(C12,'2013-06'!$C$4:$O$33,13,FALSE)</f>
        <v>13</v>
      </c>
      <c r="P12" s="60">
        <v>7</v>
      </c>
      <c r="Q12" s="60">
        <f t="shared" si="2"/>
        <v>20</v>
      </c>
    </row>
    <row r="13" spans="1:17" s="72" customFormat="1" ht="18">
      <c r="A13" s="67">
        <v>10</v>
      </c>
      <c r="B13" s="68" t="s">
        <v>53</v>
      </c>
      <c r="C13" s="68" t="s">
        <v>54</v>
      </c>
      <c r="D13" s="68" t="s">
        <v>156</v>
      </c>
      <c r="E13" s="65">
        <v>49</v>
      </c>
      <c r="F13" s="65">
        <v>52</v>
      </c>
      <c r="G13" s="65">
        <f t="shared" si="0"/>
        <v>101</v>
      </c>
      <c r="H13" s="65">
        <v>29</v>
      </c>
      <c r="I13" s="65">
        <f t="shared" si="1"/>
        <v>72</v>
      </c>
      <c r="J13" s="65"/>
      <c r="K13" s="69"/>
      <c r="L13" s="70" t="s">
        <v>152</v>
      </c>
      <c r="M13" s="70"/>
      <c r="N13" s="71"/>
      <c r="O13" s="57">
        <v>6</v>
      </c>
      <c r="P13" s="60">
        <v>6</v>
      </c>
      <c r="Q13" s="60">
        <f t="shared" si="2"/>
        <v>12</v>
      </c>
    </row>
    <row r="14" spans="1:17" s="72" customFormat="1" ht="18">
      <c r="A14" s="67">
        <v>11</v>
      </c>
      <c r="B14" s="68" t="s">
        <v>63</v>
      </c>
      <c r="C14" s="68" t="s">
        <v>64</v>
      </c>
      <c r="D14" s="68" t="s">
        <v>203</v>
      </c>
      <c r="E14" s="65">
        <v>46</v>
      </c>
      <c r="F14" s="65">
        <v>43</v>
      </c>
      <c r="G14" s="65">
        <f t="shared" si="0"/>
        <v>89</v>
      </c>
      <c r="H14" s="65">
        <v>16</v>
      </c>
      <c r="I14" s="65">
        <f t="shared" si="1"/>
        <v>73</v>
      </c>
      <c r="J14" s="65"/>
      <c r="K14" s="69"/>
      <c r="L14" s="70"/>
      <c r="M14" s="70"/>
      <c r="N14" s="71"/>
      <c r="O14" s="57">
        <f>VLOOKUP(C14,'2013-06'!$C$4:$O$33,13,FALSE)</f>
        <v>11</v>
      </c>
      <c r="P14" s="60">
        <v>5</v>
      </c>
      <c r="Q14" s="60">
        <f t="shared" si="2"/>
        <v>16</v>
      </c>
    </row>
    <row r="15" spans="1:17" s="72" customFormat="1" ht="18">
      <c r="A15" s="67">
        <v>12</v>
      </c>
      <c r="B15" s="68" t="s">
        <v>207</v>
      </c>
      <c r="C15" s="68" t="s">
        <v>208</v>
      </c>
      <c r="D15" s="68" t="s">
        <v>209</v>
      </c>
      <c r="E15" s="65">
        <v>37</v>
      </c>
      <c r="F15" s="65">
        <v>43</v>
      </c>
      <c r="G15" s="65">
        <f t="shared" si="0"/>
        <v>80</v>
      </c>
      <c r="H15" s="65">
        <v>6</v>
      </c>
      <c r="I15" s="65">
        <f t="shared" si="1"/>
        <v>74</v>
      </c>
      <c r="J15" s="65"/>
      <c r="K15" s="69" t="s">
        <v>240</v>
      </c>
      <c r="L15" s="70"/>
      <c r="M15" s="70"/>
      <c r="N15" s="71"/>
      <c r="O15" s="57">
        <f>VLOOKUP(C15,'2013-06'!$C$4:$O$33,13,FALSE)</f>
        <v>1</v>
      </c>
      <c r="P15" s="60">
        <v>4</v>
      </c>
      <c r="Q15" s="60">
        <f t="shared" si="2"/>
        <v>5</v>
      </c>
    </row>
    <row r="16" spans="1:17" s="72" customFormat="1" ht="18">
      <c r="A16" s="67">
        <v>13</v>
      </c>
      <c r="B16" s="68" t="s">
        <v>32</v>
      </c>
      <c r="C16" s="68" t="s">
        <v>33</v>
      </c>
      <c r="D16" s="68" t="s">
        <v>34</v>
      </c>
      <c r="E16" s="65">
        <v>43</v>
      </c>
      <c r="F16" s="65">
        <v>47</v>
      </c>
      <c r="G16" s="65">
        <f t="shared" si="0"/>
        <v>90</v>
      </c>
      <c r="H16" s="65">
        <v>15</v>
      </c>
      <c r="I16" s="65">
        <f t="shared" si="1"/>
        <v>75</v>
      </c>
      <c r="J16" s="73"/>
      <c r="K16" s="69"/>
      <c r="L16" s="70"/>
      <c r="M16" s="70"/>
      <c r="N16" s="71"/>
      <c r="O16" s="57">
        <f>VLOOKUP(C16,'2013-06'!$C$4:$O$33,13,FALSE)</f>
        <v>24</v>
      </c>
      <c r="P16" s="60">
        <v>3</v>
      </c>
      <c r="Q16" s="60">
        <f t="shared" si="2"/>
        <v>27</v>
      </c>
    </row>
    <row r="17" spans="1:17" s="78" customFormat="1" ht="18">
      <c r="A17" s="67">
        <v>14</v>
      </c>
      <c r="B17" s="60" t="s">
        <v>69</v>
      </c>
      <c r="C17" s="60" t="s">
        <v>70</v>
      </c>
      <c r="D17" s="60" t="s">
        <v>71</v>
      </c>
      <c r="E17" s="65">
        <v>44</v>
      </c>
      <c r="F17" s="65">
        <v>46</v>
      </c>
      <c r="G17" s="65">
        <f t="shared" si="0"/>
        <v>90</v>
      </c>
      <c r="H17" s="65">
        <v>15</v>
      </c>
      <c r="I17" s="65">
        <f t="shared" si="1"/>
        <v>75</v>
      </c>
      <c r="J17" s="74"/>
      <c r="K17" s="75" t="s">
        <v>237</v>
      </c>
      <c r="L17" s="76"/>
      <c r="M17" s="76"/>
      <c r="N17" s="77"/>
      <c r="O17" s="57">
        <f>VLOOKUP(C17,'2013-06'!$C$4:$O$33,13,FALSE)</f>
        <v>22</v>
      </c>
      <c r="P17" s="60">
        <v>2</v>
      </c>
      <c r="Q17" s="60">
        <f t="shared" si="2"/>
        <v>24</v>
      </c>
    </row>
    <row r="18" spans="1:17" s="78" customFormat="1" ht="18">
      <c r="A18" s="67">
        <v>15</v>
      </c>
      <c r="B18" s="68" t="s">
        <v>99</v>
      </c>
      <c r="C18" s="68" t="s">
        <v>100</v>
      </c>
      <c r="D18" s="68" t="s">
        <v>101</v>
      </c>
      <c r="E18" s="65">
        <v>47</v>
      </c>
      <c r="F18" s="65">
        <v>49</v>
      </c>
      <c r="G18" s="65">
        <f t="shared" si="0"/>
        <v>96</v>
      </c>
      <c r="H18" s="65">
        <v>21</v>
      </c>
      <c r="I18" s="65">
        <f t="shared" si="1"/>
        <v>75</v>
      </c>
      <c r="J18" s="65"/>
      <c r="K18" s="69"/>
      <c r="L18" s="70"/>
      <c r="M18" s="70"/>
      <c r="N18" s="71"/>
      <c r="O18" s="57">
        <v>2</v>
      </c>
      <c r="P18" s="60">
        <v>1</v>
      </c>
      <c r="Q18" s="60">
        <f t="shared" si="2"/>
        <v>3</v>
      </c>
    </row>
    <row r="19" spans="1:17" s="78" customFormat="1" ht="18">
      <c r="A19" s="67">
        <v>16</v>
      </c>
      <c r="B19" s="68" t="s">
        <v>36</v>
      </c>
      <c r="C19" s="68" t="s">
        <v>43</v>
      </c>
      <c r="D19" s="68" t="s">
        <v>145</v>
      </c>
      <c r="E19" s="65">
        <v>42</v>
      </c>
      <c r="F19" s="65">
        <v>39</v>
      </c>
      <c r="G19" s="65">
        <f t="shared" si="0"/>
        <v>81</v>
      </c>
      <c r="H19" s="65">
        <v>5</v>
      </c>
      <c r="I19" s="65">
        <f t="shared" si="1"/>
        <v>76</v>
      </c>
      <c r="J19" s="65"/>
      <c r="K19" s="69" t="s">
        <v>241</v>
      </c>
      <c r="L19" s="70"/>
      <c r="M19" s="70" t="s">
        <v>246</v>
      </c>
      <c r="N19" s="71"/>
      <c r="O19" s="57">
        <f>VLOOKUP(C19,'2013-06'!$C$4:$O$33,13,FALSE)</f>
        <v>28</v>
      </c>
      <c r="P19" s="60">
        <v>1</v>
      </c>
      <c r="Q19" s="60">
        <f t="shared" si="2"/>
        <v>29</v>
      </c>
    </row>
    <row r="20" spans="1:17" s="78" customFormat="1" ht="18">
      <c r="A20" s="67">
        <v>17</v>
      </c>
      <c r="B20" s="60" t="s">
        <v>27</v>
      </c>
      <c r="C20" s="60" t="s">
        <v>28</v>
      </c>
      <c r="D20" s="60" t="s">
        <v>189</v>
      </c>
      <c r="E20" s="65">
        <v>44</v>
      </c>
      <c r="F20" s="65">
        <v>46</v>
      </c>
      <c r="G20" s="65">
        <f t="shared" si="0"/>
        <v>90</v>
      </c>
      <c r="H20" s="65">
        <v>13</v>
      </c>
      <c r="I20" s="65">
        <f t="shared" si="1"/>
        <v>77</v>
      </c>
      <c r="J20" s="65"/>
      <c r="K20" s="69" t="s">
        <v>242</v>
      </c>
      <c r="L20" s="70"/>
      <c r="M20" s="70"/>
      <c r="N20" s="71"/>
      <c r="O20" s="57">
        <f>VLOOKUP(C20,'2013-06'!$C$4:$O$33,13,FALSE)</f>
        <v>26</v>
      </c>
      <c r="P20" s="60">
        <v>1</v>
      </c>
      <c r="Q20" s="60">
        <f t="shared" si="2"/>
        <v>27</v>
      </c>
    </row>
    <row r="21" spans="1:17" s="78" customFormat="1" ht="18">
      <c r="A21" s="67">
        <v>18</v>
      </c>
      <c r="B21" s="68" t="s">
        <v>14</v>
      </c>
      <c r="C21" s="68" t="s">
        <v>15</v>
      </c>
      <c r="D21" s="68" t="s">
        <v>16</v>
      </c>
      <c r="E21" s="65">
        <v>44</v>
      </c>
      <c r="F21" s="65">
        <v>42</v>
      </c>
      <c r="G21" s="65">
        <f t="shared" si="0"/>
        <v>86</v>
      </c>
      <c r="H21" s="65">
        <v>8</v>
      </c>
      <c r="I21" s="65">
        <f t="shared" si="1"/>
        <v>78</v>
      </c>
      <c r="J21" s="73"/>
      <c r="K21" s="69" t="s">
        <v>168</v>
      </c>
      <c r="L21" s="70"/>
      <c r="M21" s="70"/>
      <c r="N21" s="71"/>
      <c r="O21" s="57">
        <f>VLOOKUP(C21,'2013-06'!$C$4:$O$33,13,FALSE)</f>
        <v>19</v>
      </c>
      <c r="P21" s="60">
        <v>1</v>
      </c>
      <c r="Q21" s="60">
        <f t="shared" si="2"/>
        <v>20</v>
      </c>
    </row>
    <row r="22" spans="1:17" s="78" customFormat="1" ht="18">
      <c r="A22" s="67">
        <v>19</v>
      </c>
      <c r="B22" s="68" t="s">
        <v>84</v>
      </c>
      <c r="C22" s="68" t="s">
        <v>85</v>
      </c>
      <c r="D22" s="68" t="s">
        <v>26</v>
      </c>
      <c r="E22" s="65">
        <v>46</v>
      </c>
      <c r="F22" s="65">
        <v>47</v>
      </c>
      <c r="G22" s="65">
        <f t="shared" si="0"/>
        <v>93</v>
      </c>
      <c r="H22" s="65">
        <v>15</v>
      </c>
      <c r="I22" s="65">
        <f t="shared" si="1"/>
        <v>78</v>
      </c>
      <c r="J22" s="65"/>
      <c r="K22" s="69" t="s">
        <v>243</v>
      </c>
      <c r="L22" s="70"/>
      <c r="M22" s="70"/>
      <c r="N22" s="71"/>
      <c r="O22" s="57">
        <v>1</v>
      </c>
      <c r="P22" s="60">
        <v>1</v>
      </c>
      <c r="Q22" s="60">
        <f t="shared" si="2"/>
        <v>2</v>
      </c>
    </row>
    <row r="23" spans="1:17" s="78" customFormat="1" ht="18">
      <c r="A23" s="67">
        <v>20</v>
      </c>
      <c r="B23" s="68" t="s">
        <v>153</v>
      </c>
      <c r="C23" s="68" t="s">
        <v>154</v>
      </c>
      <c r="D23" s="68" t="s">
        <v>204</v>
      </c>
      <c r="E23" s="65">
        <v>43</v>
      </c>
      <c r="F23" s="65">
        <v>53</v>
      </c>
      <c r="G23" s="65">
        <f t="shared" si="0"/>
        <v>96</v>
      </c>
      <c r="H23" s="65">
        <v>17</v>
      </c>
      <c r="I23" s="65">
        <f t="shared" si="1"/>
        <v>79</v>
      </c>
      <c r="J23" s="65"/>
      <c r="K23" s="69"/>
      <c r="L23" s="70"/>
      <c r="M23" s="70"/>
      <c r="N23" s="71"/>
      <c r="O23" s="57">
        <f>VLOOKUP(C23,'2013-06'!$C$4:$O$33,13,FALSE)</f>
        <v>2</v>
      </c>
      <c r="P23" s="60">
        <v>1</v>
      </c>
      <c r="Q23" s="60">
        <f t="shared" si="2"/>
        <v>3</v>
      </c>
    </row>
    <row r="24" spans="1:17" s="78" customFormat="1" ht="18">
      <c r="A24" s="67">
        <v>21</v>
      </c>
      <c r="B24" s="68" t="s">
        <v>40</v>
      </c>
      <c r="C24" s="68" t="s">
        <v>41</v>
      </c>
      <c r="D24" s="9" t="s">
        <v>42</v>
      </c>
      <c r="E24" s="65">
        <v>54</v>
      </c>
      <c r="F24" s="65">
        <v>58</v>
      </c>
      <c r="G24" s="65">
        <f t="shared" si="0"/>
        <v>112</v>
      </c>
      <c r="H24" s="65">
        <v>32</v>
      </c>
      <c r="I24" s="65">
        <f t="shared" si="1"/>
        <v>80</v>
      </c>
      <c r="J24" s="74"/>
      <c r="K24" s="75"/>
      <c r="L24" s="76"/>
      <c r="M24" s="76"/>
      <c r="N24" s="77"/>
      <c r="O24" s="57">
        <v>9</v>
      </c>
      <c r="P24" s="60">
        <v>1</v>
      </c>
      <c r="Q24" s="60">
        <f t="shared" si="2"/>
        <v>10</v>
      </c>
    </row>
    <row r="25" spans="1:17" s="78" customFormat="1" ht="18">
      <c r="A25" s="67">
        <v>22</v>
      </c>
      <c r="B25" s="60" t="s">
        <v>56</v>
      </c>
      <c r="C25" s="60" t="s">
        <v>57</v>
      </c>
      <c r="D25" s="60" t="s">
        <v>26</v>
      </c>
      <c r="E25" s="65">
        <v>57</v>
      </c>
      <c r="F25" s="65">
        <v>48</v>
      </c>
      <c r="G25" s="65">
        <f t="shared" si="0"/>
        <v>105</v>
      </c>
      <c r="H25" s="65">
        <v>24</v>
      </c>
      <c r="I25" s="65">
        <f t="shared" si="1"/>
        <v>81</v>
      </c>
      <c r="J25" s="74"/>
      <c r="K25" s="75"/>
      <c r="L25" s="76"/>
      <c r="M25" s="76"/>
      <c r="N25" s="77"/>
      <c r="O25" s="57">
        <v>5</v>
      </c>
      <c r="P25" s="60">
        <v>1</v>
      </c>
      <c r="Q25" s="60">
        <f t="shared" si="2"/>
        <v>6</v>
      </c>
    </row>
    <row r="26" spans="1:17" s="78" customFormat="1" ht="18">
      <c r="A26" s="67">
        <v>23</v>
      </c>
      <c r="B26" s="68" t="s">
        <v>133</v>
      </c>
      <c r="C26" s="68" t="s">
        <v>134</v>
      </c>
      <c r="D26" s="68" t="s">
        <v>135</v>
      </c>
      <c r="E26" s="65">
        <v>48</v>
      </c>
      <c r="F26" s="65">
        <v>45</v>
      </c>
      <c r="G26" s="65">
        <f t="shared" si="0"/>
        <v>93</v>
      </c>
      <c r="H26" s="65">
        <v>11</v>
      </c>
      <c r="I26" s="65">
        <f t="shared" si="1"/>
        <v>82</v>
      </c>
      <c r="J26" s="65"/>
      <c r="K26" s="69" t="s">
        <v>244</v>
      </c>
      <c r="L26" s="70"/>
      <c r="M26" s="70"/>
      <c r="N26" s="71"/>
      <c r="O26" s="57">
        <v>12</v>
      </c>
      <c r="P26" s="60">
        <v>1</v>
      </c>
      <c r="Q26" s="60">
        <f t="shared" si="2"/>
        <v>13</v>
      </c>
    </row>
    <row r="27" spans="1:17" s="28" customFormat="1" ht="18">
      <c r="A27" s="8">
        <v>24</v>
      </c>
      <c r="B27" s="9" t="s">
        <v>175</v>
      </c>
      <c r="C27" s="9" t="s">
        <v>176</v>
      </c>
      <c r="D27" s="9" t="s">
        <v>212</v>
      </c>
      <c r="E27" s="10">
        <v>50</v>
      </c>
      <c r="F27" s="10">
        <v>54</v>
      </c>
      <c r="G27" s="10">
        <f t="shared" si="0"/>
        <v>104</v>
      </c>
      <c r="H27" s="10">
        <v>22</v>
      </c>
      <c r="I27" s="10">
        <f t="shared" si="1"/>
        <v>82</v>
      </c>
      <c r="J27" s="10"/>
      <c r="K27" s="12"/>
      <c r="L27" s="13"/>
      <c r="M27" s="13"/>
      <c r="N27" s="14"/>
      <c r="O27" s="57">
        <f>VLOOKUP(C27,'2013-06'!$C$4:$O$33,13,FALSE)</f>
        <v>2</v>
      </c>
      <c r="P27" s="60">
        <v>1</v>
      </c>
      <c r="Q27" s="60">
        <f t="shared" si="2"/>
        <v>3</v>
      </c>
    </row>
    <row r="28" spans="1:17" s="28" customFormat="1" ht="18">
      <c r="A28" s="8">
        <v>25</v>
      </c>
      <c r="B28" s="9" t="s">
        <v>58</v>
      </c>
      <c r="C28" s="9" t="s">
        <v>59</v>
      </c>
      <c r="D28" s="9" t="s">
        <v>34</v>
      </c>
      <c r="E28" s="10">
        <v>63</v>
      </c>
      <c r="F28" s="10">
        <v>55</v>
      </c>
      <c r="G28" s="10">
        <f t="shared" si="0"/>
        <v>118</v>
      </c>
      <c r="H28" s="10">
        <v>36</v>
      </c>
      <c r="I28" s="10">
        <f t="shared" si="1"/>
        <v>82</v>
      </c>
      <c r="J28" s="45"/>
      <c r="K28" s="12"/>
      <c r="L28" s="13"/>
      <c r="M28" s="13"/>
      <c r="N28" s="14"/>
      <c r="O28" s="57">
        <f>VLOOKUP(C28,'2013-06'!$C$4:$O$33,13,FALSE)</f>
        <v>5</v>
      </c>
      <c r="P28" s="60">
        <v>1</v>
      </c>
      <c r="Q28" s="60">
        <f t="shared" si="2"/>
        <v>6</v>
      </c>
    </row>
    <row r="29" spans="1:17" s="28" customFormat="1" ht="18">
      <c r="A29" s="8">
        <v>26</v>
      </c>
      <c r="B29" s="9" t="s">
        <v>171</v>
      </c>
      <c r="C29" s="9" t="s">
        <v>172</v>
      </c>
      <c r="D29" s="9" t="s">
        <v>215</v>
      </c>
      <c r="E29" s="10">
        <v>50</v>
      </c>
      <c r="F29" s="10">
        <v>60</v>
      </c>
      <c r="G29" s="10">
        <f t="shared" si="0"/>
        <v>110</v>
      </c>
      <c r="H29" s="10">
        <v>26</v>
      </c>
      <c r="I29" s="10">
        <f t="shared" si="1"/>
        <v>84</v>
      </c>
      <c r="J29" s="45"/>
      <c r="K29" s="12"/>
      <c r="L29" s="13"/>
      <c r="M29" s="13"/>
      <c r="N29" s="14"/>
      <c r="O29" s="57">
        <f>VLOOKUP(C29,'2013-06'!$C$4:$O$33,13,FALSE)</f>
        <v>2</v>
      </c>
      <c r="P29" s="60">
        <v>1</v>
      </c>
      <c r="Q29" s="60">
        <f t="shared" si="2"/>
        <v>3</v>
      </c>
    </row>
    <row r="30" spans="1:17" s="28" customFormat="1" ht="18">
      <c r="A30" s="8">
        <v>27</v>
      </c>
      <c r="B30" s="9" t="s">
        <v>109</v>
      </c>
      <c r="C30" s="9" t="s">
        <v>110</v>
      </c>
      <c r="D30" s="9" t="s">
        <v>197</v>
      </c>
      <c r="E30" s="10">
        <v>49</v>
      </c>
      <c r="F30" s="10">
        <v>56</v>
      </c>
      <c r="G30" s="10">
        <f t="shared" si="0"/>
        <v>105</v>
      </c>
      <c r="H30" s="10">
        <v>20</v>
      </c>
      <c r="I30" s="10">
        <f t="shared" si="1"/>
        <v>85</v>
      </c>
      <c r="J30" s="10"/>
      <c r="K30" s="12"/>
      <c r="L30" s="13"/>
      <c r="M30" s="13"/>
      <c r="N30" s="14"/>
      <c r="O30" s="57">
        <f>VLOOKUP(C30,'2013-06'!$C$4:$O$33,13,FALSE)</f>
        <v>7</v>
      </c>
      <c r="P30" s="60">
        <v>1</v>
      </c>
      <c r="Q30" s="60">
        <f t="shared" si="2"/>
        <v>8</v>
      </c>
    </row>
    <row r="31" spans="1:17" s="28" customFormat="1" ht="18">
      <c r="A31" s="8">
        <v>28</v>
      </c>
      <c r="B31" s="9" t="s">
        <v>72</v>
      </c>
      <c r="C31" s="9" t="s">
        <v>73</v>
      </c>
      <c r="D31" s="9" t="s">
        <v>206</v>
      </c>
      <c r="E31" s="10">
        <v>57</v>
      </c>
      <c r="F31" s="10">
        <v>57</v>
      </c>
      <c r="G31" s="10">
        <f>E31+F31</f>
        <v>114</v>
      </c>
      <c r="H31" s="10">
        <v>29</v>
      </c>
      <c r="I31" s="10">
        <f>G31-H31</f>
        <v>85</v>
      </c>
      <c r="J31" s="45"/>
      <c r="K31" s="12" t="s">
        <v>167</v>
      </c>
      <c r="L31" s="13"/>
      <c r="M31" s="13"/>
      <c r="N31" s="14"/>
      <c r="O31" s="57">
        <f>VLOOKUP(C31,'2013-06'!$C$4:$O$33,13,FALSE)</f>
        <v>2</v>
      </c>
      <c r="P31" s="60">
        <v>1</v>
      </c>
      <c r="Q31" s="60">
        <f t="shared" si="2"/>
        <v>3</v>
      </c>
    </row>
    <row r="32" spans="1:17" s="28" customFormat="1" ht="18">
      <c r="A32" s="8">
        <v>29</v>
      </c>
      <c r="B32" s="9" t="s">
        <v>114</v>
      </c>
      <c r="C32" s="9" t="s">
        <v>115</v>
      </c>
      <c r="D32" s="9" t="s">
        <v>194</v>
      </c>
      <c r="E32" s="10">
        <v>47</v>
      </c>
      <c r="F32" s="10">
        <v>60</v>
      </c>
      <c r="G32" s="10">
        <f t="shared" si="0"/>
        <v>107</v>
      </c>
      <c r="H32" s="10">
        <v>20</v>
      </c>
      <c r="I32" s="10">
        <f t="shared" si="1"/>
        <v>87</v>
      </c>
      <c r="J32" s="10"/>
      <c r="K32" s="12"/>
      <c r="L32" s="13"/>
      <c r="M32" s="13"/>
      <c r="N32" s="14"/>
      <c r="O32" s="57">
        <f>VLOOKUP(C32,'2013-06'!$C$4:$O$33,13,FALSE)</f>
        <v>10</v>
      </c>
      <c r="P32" s="60">
        <v>1</v>
      </c>
      <c r="Q32" s="60">
        <f t="shared" si="2"/>
        <v>11</v>
      </c>
    </row>
    <row r="33" spans="1:17" s="28" customFormat="1" ht="18">
      <c r="A33" s="8">
        <v>30</v>
      </c>
      <c r="B33" s="9" t="s">
        <v>93</v>
      </c>
      <c r="C33" s="9" t="s">
        <v>94</v>
      </c>
      <c r="D33" s="9" t="s">
        <v>191</v>
      </c>
      <c r="E33" s="10">
        <v>60</v>
      </c>
      <c r="F33" s="10">
        <v>57</v>
      </c>
      <c r="G33" s="10">
        <f t="shared" si="0"/>
        <v>117</v>
      </c>
      <c r="H33" s="10">
        <v>30</v>
      </c>
      <c r="I33" s="10">
        <f t="shared" si="1"/>
        <v>87</v>
      </c>
      <c r="J33" s="10"/>
      <c r="K33" s="12"/>
      <c r="L33" s="13"/>
      <c r="M33" s="13"/>
      <c r="N33" s="14"/>
      <c r="O33" s="57">
        <f>VLOOKUP(C33,'2013-06'!$C$4:$O$33,13,FALSE)</f>
        <v>14</v>
      </c>
      <c r="P33" s="60">
        <v>1</v>
      </c>
      <c r="Q33" s="60">
        <f t="shared" si="2"/>
        <v>15</v>
      </c>
    </row>
    <row r="34" spans="1:17" s="28" customFormat="1" ht="18">
      <c r="A34" s="8">
        <v>31</v>
      </c>
      <c r="B34" s="63" t="s">
        <v>80</v>
      </c>
      <c r="C34" s="63" t="s">
        <v>28</v>
      </c>
      <c r="D34" s="63" t="s">
        <v>34</v>
      </c>
      <c r="E34" s="1">
        <v>52</v>
      </c>
      <c r="F34" s="1">
        <v>53</v>
      </c>
      <c r="G34" s="10">
        <f t="shared" si="0"/>
        <v>105</v>
      </c>
      <c r="H34" s="1">
        <v>16</v>
      </c>
      <c r="I34" s="10">
        <f t="shared" si="1"/>
        <v>89</v>
      </c>
      <c r="J34" s="62"/>
      <c r="K34" s="62"/>
      <c r="L34" s="62"/>
      <c r="M34" s="62"/>
      <c r="N34" s="64"/>
      <c r="O34" s="57">
        <v>3</v>
      </c>
      <c r="P34" s="60">
        <v>1</v>
      </c>
      <c r="Q34" s="60">
        <f t="shared" si="2"/>
        <v>4</v>
      </c>
    </row>
    <row r="35" spans="1:17" s="28" customFormat="1" ht="18">
      <c r="A35" s="8">
        <v>32</v>
      </c>
      <c r="B35" s="63" t="s">
        <v>90</v>
      </c>
      <c r="C35" s="63" t="s">
        <v>91</v>
      </c>
      <c r="D35" s="63" t="s">
        <v>211</v>
      </c>
      <c r="E35" s="1">
        <v>56</v>
      </c>
      <c r="F35" s="1">
        <v>59</v>
      </c>
      <c r="G35" s="10">
        <f t="shared" si="0"/>
        <v>115</v>
      </c>
      <c r="H35" s="1">
        <v>24</v>
      </c>
      <c r="I35" s="10">
        <f t="shared" si="1"/>
        <v>91</v>
      </c>
      <c r="J35" s="62"/>
      <c r="K35" s="62"/>
      <c r="L35" s="62"/>
      <c r="M35" s="62"/>
      <c r="N35" s="64"/>
      <c r="O35" s="57">
        <f>VLOOKUP(C35,'2013-06'!$C$4:$O$33,13,FALSE)</f>
        <v>9</v>
      </c>
      <c r="P35" s="60">
        <v>1</v>
      </c>
      <c r="Q35" s="60">
        <f t="shared" si="2"/>
        <v>10</v>
      </c>
    </row>
    <row r="36" spans="1:17" s="28" customFormat="1" ht="18">
      <c r="A36" s="8">
        <v>33</v>
      </c>
      <c r="B36" s="63" t="s">
        <v>199</v>
      </c>
      <c r="C36" s="63" t="s">
        <v>200</v>
      </c>
      <c r="D36" s="63" t="s">
        <v>201</v>
      </c>
      <c r="E36" s="1">
        <v>55</v>
      </c>
      <c r="F36" s="1">
        <v>59</v>
      </c>
      <c r="G36" s="10">
        <f t="shared" si="0"/>
        <v>114</v>
      </c>
      <c r="H36" s="1">
        <v>13</v>
      </c>
      <c r="I36" s="10">
        <f t="shared" si="1"/>
        <v>101</v>
      </c>
      <c r="J36" s="62"/>
      <c r="K36" s="62"/>
      <c r="L36" s="62"/>
      <c r="M36" s="62"/>
      <c r="N36" s="64"/>
      <c r="O36" s="57">
        <f>VLOOKUP(C36,'2013-06'!$C$4:$O$33,13,FALSE)</f>
        <v>2</v>
      </c>
      <c r="P36" s="60">
        <v>1</v>
      </c>
      <c r="Q36" s="60">
        <f t="shared" si="2"/>
        <v>3</v>
      </c>
    </row>
    <row r="37" spans="1:17" ht="15.75">
      <c r="A37" s="8">
        <v>34</v>
      </c>
      <c r="B37" s="63" t="s">
        <v>227</v>
      </c>
      <c r="C37" s="63" t="s">
        <v>107</v>
      </c>
      <c r="D37" s="63" t="s">
        <v>228</v>
      </c>
      <c r="E37" s="1">
        <v>38</v>
      </c>
      <c r="F37" s="1">
        <v>42</v>
      </c>
      <c r="G37" s="10">
        <f t="shared" si="0"/>
        <v>80</v>
      </c>
      <c r="H37" s="79" t="s">
        <v>180</v>
      </c>
      <c r="I37" s="10"/>
      <c r="J37" s="61"/>
      <c r="K37" s="12" t="s">
        <v>245</v>
      </c>
      <c r="L37" s="62"/>
      <c r="M37" s="62"/>
      <c r="N37" s="64"/>
      <c r="O37" s="80"/>
      <c r="P37" s="80"/>
      <c r="Q37" s="80"/>
    </row>
    <row r="38" spans="1:17" ht="15.75">
      <c r="A38" s="8">
        <v>35</v>
      </c>
      <c r="B38" s="63" t="s">
        <v>229</v>
      </c>
      <c r="C38" s="63" t="s">
        <v>230</v>
      </c>
      <c r="D38" s="63" t="s">
        <v>231</v>
      </c>
      <c r="E38" s="1">
        <v>48</v>
      </c>
      <c r="F38" s="1">
        <v>50</v>
      </c>
      <c r="G38" s="10">
        <f t="shared" si="0"/>
        <v>98</v>
      </c>
      <c r="H38" s="79" t="s">
        <v>180</v>
      </c>
      <c r="I38" s="10"/>
      <c r="J38" s="61"/>
      <c r="K38" s="62"/>
      <c r="L38" s="62"/>
      <c r="M38" s="62"/>
      <c r="N38" s="64"/>
      <c r="O38" s="80"/>
      <c r="P38" s="80"/>
      <c r="Q38" s="80"/>
    </row>
    <row r="39" spans="1:17" ht="15.75">
      <c r="A39" s="8">
        <v>36</v>
      </c>
      <c r="B39" s="63" t="s">
        <v>232</v>
      </c>
      <c r="C39" s="63" t="s">
        <v>233</v>
      </c>
      <c r="D39" s="63" t="s">
        <v>34</v>
      </c>
      <c r="E39" s="1">
        <v>52</v>
      </c>
      <c r="F39" s="1">
        <v>51</v>
      </c>
      <c r="G39" s="10">
        <f t="shared" si="0"/>
        <v>103</v>
      </c>
      <c r="H39" s="79" t="s">
        <v>180</v>
      </c>
      <c r="I39" s="10"/>
      <c r="J39" s="61"/>
      <c r="K39" s="62"/>
      <c r="L39" s="62"/>
      <c r="M39" s="62"/>
      <c r="N39" s="64"/>
      <c r="O39" s="80"/>
      <c r="P39" s="80"/>
      <c r="Q39" s="80"/>
    </row>
    <row r="41" spans="4:7" ht="15">
      <c r="D41" s="66" t="s">
        <v>247</v>
      </c>
      <c r="G41" s="3">
        <f>AVERAGE(G4:G39)</f>
        <v>96.41666666666667</v>
      </c>
    </row>
  </sheetData>
  <sheetProtection/>
  <mergeCells count="3">
    <mergeCell ref="A1:G1"/>
    <mergeCell ref="B3:C3"/>
    <mergeCell ref="O2:Q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="80" zoomScaleNormal="80" zoomScalePageLayoutView="0" workbookViewId="0" topLeftCell="A1">
      <selection activeCell="I26" sqref="I26"/>
    </sheetView>
  </sheetViews>
  <sheetFormatPr defaultColWidth="9.00390625" defaultRowHeight="13.5"/>
  <cols>
    <col min="1" max="1" width="9.375" style="27" customWidth="1"/>
    <col min="2" max="2" width="13.00390625" style="3" bestFit="1" customWidth="1"/>
    <col min="3" max="3" width="11.75390625" style="3" bestFit="1" customWidth="1"/>
    <col min="4" max="4" width="47.375" style="3" customWidth="1"/>
    <col min="5" max="5" width="5.625" style="3" bestFit="1" customWidth="1"/>
    <col min="6" max="6" width="5.25390625" style="3" customWidth="1"/>
    <col min="7" max="7" width="6.50390625" style="3" customWidth="1"/>
    <col min="8" max="8" width="8.00390625" style="3" customWidth="1"/>
    <col min="9" max="9" width="4.375" style="3" bestFit="1" customWidth="1"/>
    <col min="10" max="10" width="6.25390625" style="27" bestFit="1" customWidth="1"/>
    <col min="11" max="11" width="15.125" style="28" customWidth="1"/>
    <col min="12" max="13" width="9.625" style="28" bestFit="1" customWidth="1"/>
    <col min="14" max="14" width="9.625" style="29" bestFit="1" customWidth="1"/>
    <col min="15" max="15" width="11.125" style="27" customWidth="1"/>
    <col min="16" max="16" width="6.25390625" style="27" bestFit="1" customWidth="1"/>
    <col min="17" max="17" width="6.25390625" style="27" customWidth="1"/>
    <col min="18" max="16384" width="9.00390625" style="27" customWidth="1"/>
  </cols>
  <sheetData>
    <row r="1" spans="1:14" s="3" customFormat="1" ht="20.25">
      <c r="A1" s="107" t="s">
        <v>252</v>
      </c>
      <c r="B1" s="107"/>
      <c r="C1" s="107"/>
      <c r="D1" s="107"/>
      <c r="E1" s="107"/>
      <c r="F1" s="107"/>
      <c r="G1" s="107"/>
      <c r="K1" s="4"/>
      <c r="L1" s="4"/>
      <c r="M1" s="4"/>
      <c r="N1" s="5"/>
    </row>
    <row r="2" spans="11:17" s="3" customFormat="1" ht="15">
      <c r="K2" s="4"/>
      <c r="L2" s="4"/>
      <c r="M2" s="4"/>
      <c r="N2" s="5"/>
      <c r="O2" s="109" t="s">
        <v>248</v>
      </c>
      <c r="P2" s="109"/>
      <c r="Q2" s="109"/>
    </row>
    <row r="3" spans="1:17" s="7" customFormat="1" ht="19.5" customHeight="1">
      <c r="A3" s="6" t="s">
        <v>1</v>
      </c>
      <c r="B3" s="108" t="s">
        <v>2</v>
      </c>
      <c r="C3" s="108"/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2" t="s">
        <v>11</v>
      </c>
      <c r="M3" s="2" t="s">
        <v>12</v>
      </c>
      <c r="N3" s="6" t="s">
        <v>13</v>
      </c>
      <c r="O3" s="65" t="s">
        <v>283</v>
      </c>
      <c r="P3" s="65" t="s">
        <v>284</v>
      </c>
      <c r="Q3" s="65" t="s">
        <v>250</v>
      </c>
    </row>
    <row r="4" spans="1:17" s="7" customFormat="1" ht="18.75" customHeight="1">
      <c r="A4" s="67">
        <v>1</v>
      </c>
      <c r="B4" s="9" t="s">
        <v>157</v>
      </c>
      <c r="C4" s="9" t="s">
        <v>158</v>
      </c>
      <c r="D4" s="9" t="s">
        <v>253</v>
      </c>
      <c r="E4" s="10">
        <v>47</v>
      </c>
      <c r="F4" s="10">
        <v>46</v>
      </c>
      <c r="G4" s="65">
        <f>E4+F4</f>
        <v>93</v>
      </c>
      <c r="H4" s="10">
        <v>25</v>
      </c>
      <c r="I4" s="65">
        <f>G4-H4</f>
        <v>68</v>
      </c>
      <c r="J4" s="35">
        <f>ROUND((H4-(72-I4)/2)*0.8,0)</f>
        <v>18</v>
      </c>
      <c r="K4" s="12" t="s">
        <v>266</v>
      </c>
      <c r="L4" s="13"/>
      <c r="M4" s="13"/>
      <c r="N4" s="71"/>
      <c r="O4" s="57">
        <v>10</v>
      </c>
      <c r="P4" s="60">
        <v>15</v>
      </c>
      <c r="Q4" s="60">
        <f>SUM(O4:P4)</f>
        <v>25</v>
      </c>
    </row>
    <row r="5" spans="1:17" s="7" customFormat="1" ht="18.75" customHeight="1">
      <c r="A5" s="67">
        <v>2</v>
      </c>
      <c r="B5" s="9" t="s">
        <v>32</v>
      </c>
      <c r="C5" s="9" t="s">
        <v>33</v>
      </c>
      <c r="D5" s="9" t="s">
        <v>34</v>
      </c>
      <c r="E5" s="10">
        <v>43</v>
      </c>
      <c r="F5" s="10">
        <v>41</v>
      </c>
      <c r="G5" s="65">
        <f aca="true" t="shared" si="0" ref="G5:G29">E5+F5</f>
        <v>84</v>
      </c>
      <c r="H5" s="10">
        <v>15</v>
      </c>
      <c r="I5" s="65">
        <f aca="true" t="shared" si="1" ref="I5:I24">G5-H5</f>
        <v>69</v>
      </c>
      <c r="J5" s="35">
        <f>ROUND((H5-(72-I5)/2)*0.9,0)</f>
        <v>12</v>
      </c>
      <c r="K5" s="12" t="s">
        <v>267</v>
      </c>
      <c r="L5" s="13"/>
      <c r="M5" s="13"/>
      <c r="N5" s="71"/>
      <c r="O5" s="57">
        <v>27</v>
      </c>
      <c r="P5" s="60">
        <v>14</v>
      </c>
      <c r="Q5" s="60">
        <f aca="true" t="shared" si="2" ref="Q5:Q24">SUM(O5:P5)</f>
        <v>41</v>
      </c>
    </row>
    <row r="6" spans="1:17" s="7" customFormat="1" ht="18.75" customHeight="1">
      <c r="A6" s="67">
        <v>3</v>
      </c>
      <c r="B6" s="9" t="s">
        <v>40</v>
      </c>
      <c r="C6" s="9" t="s">
        <v>41</v>
      </c>
      <c r="D6" s="9" t="s">
        <v>42</v>
      </c>
      <c r="E6" s="10">
        <v>54</v>
      </c>
      <c r="F6" s="10">
        <v>47</v>
      </c>
      <c r="G6" s="65">
        <f t="shared" si="0"/>
        <v>101</v>
      </c>
      <c r="H6" s="10">
        <v>32</v>
      </c>
      <c r="I6" s="65">
        <f t="shared" si="1"/>
        <v>69</v>
      </c>
      <c r="J6" s="35">
        <f>ROUND((H6-(72-I6)/2)*0.95,0)</f>
        <v>29</v>
      </c>
      <c r="K6" s="21"/>
      <c r="L6" s="22"/>
      <c r="M6" s="22"/>
      <c r="N6" s="71"/>
      <c r="O6" s="57">
        <v>10</v>
      </c>
      <c r="P6" s="60">
        <v>13</v>
      </c>
      <c r="Q6" s="60">
        <f t="shared" si="2"/>
        <v>23</v>
      </c>
    </row>
    <row r="7" spans="1:17" s="7" customFormat="1" ht="18.75" customHeight="1">
      <c r="A7" s="67">
        <v>4</v>
      </c>
      <c r="B7" s="9" t="s">
        <v>102</v>
      </c>
      <c r="C7" s="9" t="s">
        <v>103</v>
      </c>
      <c r="D7" s="9" t="s">
        <v>104</v>
      </c>
      <c r="E7" s="10">
        <v>49</v>
      </c>
      <c r="F7" s="10">
        <v>51</v>
      </c>
      <c r="G7" s="65">
        <f t="shared" si="0"/>
        <v>100</v>
      </c>
      <c r="H7" s="10">
        <v>28</v>
      </c>
      <c r="I7" s="65">
        <f t="shared" si="1"/>
        <v>72</v>
      </c>
      <c r="J7" s="65"/>
      <c r="K7" s="12" t="s">
        <v>268</v>
      </c>
      <c r="L7" s="13" t="s">
        <v>268</v>
      </c>
      <c r="M7" s="13"/>
      <c r="N7" s="71"/>
      <c r="O7" s="57">
        <v>15</v>
      </c>
      <c r="P7" s="60">
        <v>12</v>
      </c>
      <c r="Q7" s="60">
        <f t="shared" si="2"/>
        <v>27</v>
      </c>
    </row>
    <row r="8" spans="1:17" s="72" customFormat="1" ht="18.75" customHeight="1">
      <c r="A8" s="67">
        <v>5</v>
      </c>
      <c r="B8" s="17" t="s">
        <v>133</v>
      </c>
      <c r="C8" s="17" t="s">
        <v>134</v>
      </c>
      <c r="D8" s="17" t="s">
        <v>135</v>
      </c>
      <c r="E8" s="10">
        <v>38</v>
      </c>
      <c r="F8" s="10">
        <v>46</v>
      </c>
      <c r="G8" s="65">
        <f t="shared" si="0"/>
        <v>84</v>
      </c>
      <c r="H8" s="10">
        <v>11</v>
      </c>
      <c r="I8" s="65">
        <f t="shared" si="1"/>
        <v>73</v>
      </c>
      <c r="J8" s="65"/>
      <c r="K8" s="12" t="s">
        <v>269</v>
      </c>
      <c r="L8" s="13"/>
      <c r="M8" s="13"/>
      <c r="N8" s="71"/>
      <c r="O8" s="57">
        <v>13</v>
      </c>
      <c r="P8" s="60">
        <v>11</v>
      </c>
      <c r="Q8" s="60">
        <f t="shared" si="2"/>
        <v>24</v>
      </c>
    </row>
    <row r="9" spans="1:17" s="72" customFormat="1" ht="18.75" customHeight="1">
      <c r="A9" s="67">
        <v>6</v>
      </c>
      <c r="B9" s="9" t="s">
        <v>36</v>
      </c>
      <c r="C9" s="9" t="s">
        <v>37</v>
      </c>
      <c r="D9" s="9" t="s">
        <v>38</v>
      </c>
      <c r="E9" s="10">
        <v>40</v>
      </c>
      <c r="F9" s="10">
        <v>41</v>
      </c>
      <c r="G9" s="65">
        <f t="shared" si="0"/>
        <v>81</v>
      </c>
      <c r="H9" s="10">
        <v>7</v>
      </c>
      <c r="I9" s="65">
        <f t="shared" si="1"/>
        <v>74</v>
      </c>
      <c r="J9" s="65"/>
      <c r="K9" s="12" t="s">
        <v>270</v>
      </c>
      <c r="L9" s="13"/>
      <c r="M9" s="13" t="s">
        <v>266</v>
      </c>
      <c r="N9" s="71" t="s">
        <v>19</v>
      </c>
      <c r="O9" s="57">
        <v>48</v>
      </c>
      <c r="P9" s="60">
        <v>10</v>
      </c>
      <c r="Q9" s="60">
        <f t="shared" si="2"/>
        <v>58</v>
      </c>
    </row>
    <row r="10" spans="1:17" s="72" customFormat="1" ht="18.75" customHeight="1">
      <c r="A10" s="67">
        <v>7</v>
      </c>
      <c r="B10" s="17" t="s">
        <v>60</v>
      </c>
      <c r="C10" s="17" t="s">
        <v>61</v>
      </c>
      <c r="D10" s="17" t="s">
        <v>62</v>
      </c>
      <c r="E10" s="10">
        <v>52</v>
      </c>
      <c r="F10" s="10">
        <v>48</v>
      </c>
      <c r="G10" s="65">
        <f t="shared" si="0"/>
        <v>100</v>
      </c>
      <c r="H10" s="10">
        <v>26</v>
      </c>
      <c r="I10" s="65">
        <f t="shared" si="1"/>
        <v>74</v>
      </c>
      <c r="J10" s="65"/>
      <c r="K10" s="12" t="s">
        <v>271</v>
      </c>
      <c r="L10" s="13"/>
      <c r="M10" s="13"/>
      <c r="N10" s="71"/>
      <c r="O10" s="57">
        <v>20</v>
      </c>
      <c r="P10" s="60">
        <v>9</v>
      </c>
      <c r="Q10" s="60">
        <f t="shared" si="2"/>
        <v>29</v>
      </c>
    </row>
    <row r="11" spans="1:17" s="72" customFormat="1" ht="18.75" customHeight="1">
      <c r="A11" s="67">
        <v>8</v>
      </c>
      <c r="B11" s="9" t="s">
        <v>207</v>
      </c>
      <c r="C11" s="9" t="s">
        <v>208</v>
      </c>
      <c r="D11" s="9" t="s">
        <v>254</v>
      </c>
      <c r="E11" s="10">
        <v>40</v>
      </c>
      <c r="F11" s="10">
        <v>41</v>
      </c>
      <c r="G11" s="65">
        <f>E11+F11</f>
        <v>81</v>
      </c>
      <c r="H11" s="10">
        <v>6</v>
      </c>
      <c r="I11" s="65">
        <f>G11-H11</f>
        <v>75</v>
      </c>
      <c r="J11" s="65"/>
      <c r="K11" s="12" t="s">
        <v>272</v>
      </c>
      <c r="L11" s="13" t="s">
        <v>280</v>
      </c>
      <c r="M11" s="13"/>
      <c r="N11" s="71"/>
      <c r="O11" s="57">
        <v>5</v>
      </c>
      <c r="P11" s="60">
        <v>8</v>
      </c>
      <c r="Q11" s="60">
        <f t="shared" si="2"/>
        <v>13</v>
      </c>
    </row>
    <row r="12" spans="1:17" s="72" customFormat="1" ht="18.75" customHeight="1">
      <c r="A12" s="67">
        <v>9</v>
      </c>
      <c r="B12" s="9" t="s">
        <v>14</v>
      </c>
      <c r="C12" s="9" t="s">
        <v>15</v>
      </c>
      <c r="D12" s="9" t="s">
        <v>16</v>
      </c>
      <c r="E12" s="10">
        <v>36</v>
      </c>
      <c r="F12" s="10">
        <v>47</v>
      </c>
      <c r="G12" s="65">
        <f>E12+F12</f>
        <v>83</v>
      </c>
      <c r="H12" s="10">
        <v>8</v>
      </c>
      <c r="I12" s="65">
        <f>G12-H12</f>
        <v>75</v>
      </c>
      <c r="J12" s="65"/>
      <c r="K12" s="12" t="s">
        <v>270</v>
      </c>
      <c r="L12" s="13"/>
      <c r="M12" s="13"/>
      <c r="N12" s="71"/>
      <c r="O12" s="57">
        <v>20</v>
      </c>
      <c r="P12" s="60">
        <v>7</v>
      </c>
      <c r="Q12" s="60">
        <f t="shared" si="2"/>
        <v>27</v>
      </c>
    </row>
    <row r="13" spans="1:17" s="72" customFormat="1" ht="18">
      <c r="A13" s="67">
        <v>10</v>
      </c>
      <c r="B13" s="9" t="s">
        <v>53</v>
      </c>
      <c r="C13" s="9" t="s">
        <v>54</v>
      </c>
      <c r="D13" s="9" t="s">
        <v>55</v>
      </c>
      <c r="E13" s="10">
        <v>47</v>
      </c>
      <c r="F13" s="10">
        <v>57</v>
      </c>
      <c r="G13" s="65">
        <f t="shared" si="0"/>
        <v>104</v>
      </c>
      <c r="H13" s="10">
        <v>29</v>
      </c>
      <c r="I13" s="65">
        <f t="shared" si="1"/>
        <v>75</v>
      </c>
      <c r="J13" s="65"/>
      <c r="K13" s="12" t="s">
        <v>273</v>
      </c>
      <c r="L13" s="13"/>
      <c r="M13" s="13"/>
      <c r="N13" s="71"/>
      <c r="O13" s="57">
        <v>12</v>
      </c>
      <c r="P13" s="60">
        <v>6</v>
      </c>
      <c r="Q13" s="60">
        <f t="shared" si="2"/>
        <v>18</v>
      </c>
    </row>
    <row r="14" spans="1:17" s="72" customFormat="1" ht="18">
      <c r="A14" s="67">
        <v>11</v>
      </c>
      <c r="B14" s="9" t="s">
        <v>63</v>
      </c>
      <c r="C14" s="9" t="s">
        <v>64</v>
      </c>
      <c r="D14" s="9" t="s">
        <v>65</v>
      </c>
      <c r="E14" s="10">
        <v>49</v>
      </c>
      <c r="F14" s="10">
        <v>43</v>
      </c>
      <c r="G14" s="65">
        <f t="shared" si="0"/>
        <v>92</v>
      </c>
      <c r="H14" s="10">
        <v>16</v>
      </c>
      <c r="I14" s="65">
        <f t="shared" si="1"/>
        <v>76</v>
      </c>
      <c r="J14" s="65"/>
      <c r="K14" s="12" t="s">
        <v>274</v>
      </c>
      <c r="L14" s="13" t="s">
        <v>271</v>
      </c>
      <c r="M14" s="13"/>
      <c r="N14" s="71"/>
      <c r="O14" s="57">
        <v>16</v>
      </c>
      <c r="P14" s="60">
        <v>5</v>
      </c>
      <c r="Q14" s="60">
        <f t="shared" si="2"/>
        <v>21</v>
      </c>
    </row>
    <row r="15" spans="1:17" s="72" customFormat="1" ht="18">
      <c r="A15" s="67">
        <v>12</v>
      </c>
      <c r="B15" s="17" t="s">
        <v>153</v>
      </c>
      <c r="C15" s="17" t="s">
        <v>154</v>
      </c>
      <c r="D15" s="17" t="s">
        <v>155</v>
      </c>
      <c r="E15" s="10">
        <v>50</v>
      </c>
      <c r="F15" s="10">
        <v>43</v>
      </c>
      <c r="G15" s="65">
        <f t="shared" si="0"/>
        <v>93</v>
      </c>
      <c r="H15" s="10">
        <v>17</v>
      </c>
      <c r="I15" s="65">
        <f t="shared" si="1"/>
        <v>76</v>
      </c>
      <c r="J15" s="65"/>
      <c r="K15" s="12"/>
      <c r="L15" s="13"/>
      <c r="M15" s="13"/>
      <c r="N15" s="71"/>
      <c r="O15" s="57">
        <v>3</v>
      </c>
      <c r="P15" s="60">
        <v>4</v>
      </c>
      <c r="Q15" s="60">
        <f t="shared" si="2"/>
        <v>7</v>
      </c>
    </row>
    <row r="16" spans="1:17" s="72" customFormat="1" ht="18">
      <c r="A16" s="67">
        <v>13</v>
      </c>
      <c r="B16" s="9" t="s">
        <v>149</v>
      </c>
      <c r="C16" s="9" t="s">
        <v>150</v>
      </c>
      <c r="D16" s="9" t="s">
        <v>151</v>
      </c>
      <c r="E16" s="10">
        <v>41</v>
      </c>
      <c r="F16" s="10">
        <v>47</v>
      </c>
      <c r="G16" s="65">
        <f t="shared" si="0"/>
        <v>88</v>
      </c>
      <c r="H16" s="10">
        <v>11</v>
      </c>
      <c r="I16" s="65">
        <f t="shared" si="1"/>
        <v>77</v>
      </c>
      <c r="J16" s="73"/>
      <c r="K16" s="12"/>
      <c r="L16" s="13"/>
      <c r="M16" s="13"/>
      <c r="N16" s="71"/>
      <c r="O16" s="57">
        <v>3</v>
      </c>
      <c r="P16" s="60">
        <v>3</v>
      </c>
      <c r="Q16" s="60">
        <f t="shared" si="2"/>
        <v>6</v>
      </c>
    </row>
    <row r="17" spans="1:17" s="78" customFormat="1" ht="18">
      <c r="A17" s="67">
        <v>14</v>
      </c>
      <c r="B17" s="17" t="s">
        <v>77</v>
      </c>
      <c r="C17" s="17" t="s">
        <v>78</v>
      </c>
      <c r="D17" s="17" t="s">
        <v>79</v>
      </c>
      <c r="E17" s="10">
        <v>46</v>
      </c>
      <c r="F17" s="10">
        <v>45</v>
      </c>
      <c r="G17" s="65">
        <f t="shared" si="0"/>
        <v>91</v>
      </c>
      <c r="H17" s="10">
        <v>13</v>
      </c>
      <c r="I17" s="65">
        <f t="shared" si="1"/>
        <v>78</v>
      </c>
      <c r="J17" s="74"/>
      <c r="K17" s="21"/>
      <c r="L17" s="22"/>
      <c r="M17" s="22"/>
      <c r="N17" s="77"/>
      <c r="O17" s="57">
        <v>14</v>
      </c>
      <c r="P17" s="60">
        <v>2</v>
      </c>
      <c r="Q17" s="60">
        <f t="shared" si="2"/>
        <v>16</v>
      </c>
    </row>
    <row r="18" spans="1:17" s="78" customFormat="1" ht="18">
      <c r="A18" s="67">
        <v>15</v>
      </c>
      <c r="B18" s="9" t="s">
        <v>56</v>
      </c>
      <c r="C18" s="9" t="s">
        <v>57</v>
      </c>
      <c r="D18" s="9" t="s">
        <v>26</v>
      </c>
      <c r="E18" s="10">
        <v>47</v>
      </c>
      <c r="F18" s="10">
        <v>55</v>
      </c>
      <c r="G18" s="65">
        <f t="shared" si="0"/>
        <v>102</v>
      </c>
      <c r="H18" s="10">
        <v>24</v>
      </c>
      <c r="I18" s="65">
        <f t="shared" si="1"/>
        <v>78</v>
      </c>
      <c r="J18" s="65"/>
      <c r="K18" s="12"/>
      <c r="L18" s="13" t="s">
        <v>281</v>
      </c>
      <c r="M18" s="13"/>
      <c r="N18" s="71"/>
      <c r="O18" s="57">
        <v>6</v>
      </c>
      <c r="P18" s="60">
        <v>1</v>
      </c>
      <c r="Q18" s="60">
        <f t="shared" si="2"/>
        <v>7</v>
      </c>
    </row>
    <row r="19" spans="1:17" s="78" customFormat="1" ht="18">
      <c r="A19" s="67">
        <v>16</v>
      </c>
      <c r="B19" s="9" t="s">
        <v>58</v>
      </c>
      <c r="C19" s="9" t="s">
        <v>59</v>
      </c>
      <c r="D19" s="9" t="s">
        <v>34</v>
      </c>
      <c r="E19" s="10">
        <v>58</v>
      </c>
      <c r="F19" s="10">
        <v>56</v>
      </c>
      <c r="G19" s="65">
        <f t="shared" si="0"/>
        <v>114</v>
      </c>
      <c r="H19" s="10">
        <v>36</v>
      </c>
      <c r="I19" s="65">
        <f t="shared" si="1"/>
        <v>78</v>
      </c>
      <c r="J19" s="65"/>
      <c r="K19" s="21" t="s">
        <v>275</v>
      </c>
      <c r="L19" s="22"/>
      <c r="M19" s="22"/>
      <c r="N19" s="71"/>
      <c r="O19" s="57">
        <v>6</v>
      </c>
      <c r="P19" s="60">
        <v>1</v>
      </c>
      <c r="Q19" s="60">
        <f t="shared" si="2"/>
        <v>7</v>
      </c>
    </row>
    <row r="20" spans="1:17" s="78" customFormat="1" ht="18">
      <c r="A20" s="67">
        <v>17</v>
      </c>
      <c r="B20" s="9" t="s">
        <v>138</v>
      </c>
      <c r="C20" s="9" t="s">
        <v>139</v>
      </c>
      <c r="D20" s="9" t="s">
        <v>255</v>
      </c>
      <c r="E20" s="10">
        <v>47</v>
      </c>
      <c r="F20" s="10">
        <v>47</v>
      </c>
      <c r="G20" s="65">
        <f t="shared" si="0"/>
        <v>94</v>
      </c>
      <c r="H20" s="10">
        <v>15</v>
      </c>
      <c r="I20" s="65">
        <f t="shared" si="1"/>
        <v>79</v>
      </c>
      <c r="J20" s="65"/>
      <c r="K20" s="12" t="s">
        <v>276</v>
      </c>
      <c r="L20" s="13"/>
      <c r="M20" s="13"/>
      <c r="N20" s="71"/>
      <c r="O20" s="57">
        <v>21</v>
      </c>
      <c r="P20" s="60">
        <v>1</v>
      </c>
      <c r="Q20" s="60">
        <f t="shared" si="2"/>
        <v>22</v>
      </c>
    </row>
    <row r="21" spans="1:17" s="78" customFormat="1" ht="18">
      <c r="A21" s="67">
        <v>18</v>
      </c>
      <c r="B21" s="9" t="s">
        <v>36</v>
      </c>
      <c r="C21" s="9" t="s">
        <v>43</v>
      </c>
      <c r="D21" s="9" t="s">
        <v>44</v>
      </c>
      <c r="E21" s="10">
        <v>40</v>
      </c>
      <c r="F21" s="10">
        <v>45</v>
      </c>
      <c r="G21" s="65">
        <f t="shared" si="0"/>
        <v>85</v>
      </c>
      <c r="H21" s="10">
        <v>5</v>
      </c>
      <c r="I21" s="65">
        <f t="shared" si="1"/>
        <v>80</v>
      </c>
      <c r="J21" s="73"/>
      <c r="K21" s="12" t="s">
        <v>277</v>
      </c>
      <c r="L21" s="13"/>
      <c r="M21" s="13" t="s">
        <v>282</v>
      </c>
      <c r="N21" s="71"/>
      <c r="O21" s="57">
        <v>29</v>
      </c>
      <c r="P21" s="60">
        <v>1</v>
      </c>
      <c r="Q21" s="60">
        <f t="shared" si="2"/>
        <v>30</v>
      </c>
    </row>
    <row r="22" spans="1:17" s="78" customFormat="1" ht="18">
      <c r="A22" s="67">
        <v>19</v>
      </c>
      <c r="B22" s="9" t="s">
        <v>99</v>
      </c>
      <c r="C22" s="9" t="s">
        <v>100</v>
      </c>
      <c r="D22" s="9" t="s">
        <v>101</v>
      </c>
      <c r="E22" s="10">
        <v>47</v>
      </c>
      <c r="F22" s="10">
        <v>55</v>
      </c>
      <c r="G22" s="65">
        <f t="shared" si="0"/>
        <v>102</v>
      </c>
      <c r="H22" s="10">
        <v>21</v>
      </c>
      <c r="I22" s="65">
        <f t="shared" si="1"/>
        <v>81</v>
      </c>
      <c r="J22" s="65"/>
      <c r="K22" s="12" t="s">
        <v>278</v>
      </c>
      <c r="L22" s="13"/>
      <c r="M22" s="13"/>
      <c r="N22" s="71"/>
      <c r="O22" s="57">
        <v>3</v>
      </c>
      <c r="P22" s="60">
        <v>1</v>
      </c>
      <c r="Q22" s="60">
        <f t="shared" si="2"/>
        <v>4</v>
      </c>
    </row>
    <row r="23" spans="1:17" s="78" customFormat="1" ht="18">
      <c r="A23" s="67">
        <v>20</v>
      </c>
      <c r="B23" s="9" t="s">
        <v>114</v>
      </c>
      <c r="C23" s="9" t="s">
        <v>115</v>
      </c>
      <c r="D23" s="9" t="s">
        <v>194</v>
      </c>
      <c r="E23" s="10">
        <v>53</v>
      </c>
      <c r="F23" s="10">
        <v>52</v>
      </c>
      <c r="G23" s="65">
        <f t="shared" si="0"/>
        <v>105</v>
      </c>
      <c r="H23" s="10">
        <v>20</v>
      </c>
      <c r="I23" s="65">
        <f t="shared" si="1"/>
        <v>85</v>
      </c>
      <c r="J23" s="65"/>
      <c r="K23" s="12"/>
      <c r="L23" s="13"/>
      <c r="M23" s="13"/>
      <c r="N23" s="71"/>
      <c r="O23" s="57">
        <v>11</v>
      </c>
      <c r="P23" s="60">
        <v>1</v>
      </c>
      <c r="Q23" s="60">
        <f t="shared" si="2"/>
        <v>12</v>
      </c>
    </row>
    <row r="24" spans="1:17" s="78" customFormat="1" ht="18">
      <c r="A24" s="67">
        <v>21</v>
      </c>
      <c r="B24" s="9" t="s">
        <v>109</v>
      </c>
      <c r="C24" s="9" t="s">
        <v>110</v>
      </c>
      <c r="D24" s="9" t="s">
        <v>111</v>
      </c>
      <c r="E24" s="10">
        <v>55</v>
      </c>
      <c r="F24" s="10">
        <v>51</v>
      </c>
      <c r="G24" s="65">
        <f t="shared" si="0"/>
        <v>106</v>
      </c>
      <c r="H24" s="10">
        <v>20</v>
      </c>
      <c r="I24" s="65">
        <f t="shared" si="1"/>
        <v>86</v>
      </c>
      <c r="J24" s="74"/>
      <c r="K24" s="12" t="s">
        <v>279</v>
      </c>
      <c r="L24" s="13"/>
      <c r="M24" s="13"/>
      <c r="N24" s="77"/>
      <c r="O24" s="57">
        <v>8</v>
      </c>
      <c r="P24" s="60">
        <v>1</v>
      </c>
      <c r="Q24" s="60">
        <f t="shared" si="2"/>
        <v>9</v>
      </c>
    </row>
    <row r="25" spans="1:17" s="78" customFormat="1" ht="18">
      <c r="A25" s="67" t="s">
        <v>108</v>
      </c>
      <c r="B25" s="9" t="s">
        <v>229</v>
      </c>
      <c r="C25" s="9" t="s">
        <v>230</v>
      </c>
      <c r="D25" s="9" t="s">
        <v>231</v>
      </c>
      <c r="E25" s="10">
        <v>49</v>
      </c>
      <c r="F25" s="10">
        <v>47</v>
      </c>
      <c r="G25" s="65">
        <f t="shared" si="0"/>
        <v>96</v>
      </c>
      <c r="H25" s="65" t="s">
        <v>264</v>
      </c>
      <c r="I25" s="65"/>
      <c r="J25" s="81">
        <f>ROUND(((98+96)/2-72)*0.65,0)</f>
        <v>16</v>
      </c>
      <c r="K25" s="12"/>
      <c r="L25" s="13"/>
      <c r="M25" s="13"/>
      <c r="N25" s="77"/>
      <c r="O25" s="57"/>
      <c r="P25" s="60"/>
      <c r="Q25" s="60"/>
    </row>
    <row r="26" spans="1:17" s="78" customFormat="1" ht="18">
      <c r="A26" s="67" t="s">
        <v>108</v>
      </c>
      <c r="B26" s="9" t="s">
        <v>232</v>
      </c>
      <c r="C26" s="9" t="s">
        <v>233</v>
      </c>
      <c r="D26" s="9" t="s">
        <v>34</v>
      </c>
      <c r="E26" s="10">
        <v>57</v>
      </c>
      <c r="F26" s="10">
        <v>54</v>
      </c>
      <c r="G26" s="65">
        <f t="shared" si="0"/>
        <v>111</v>
      </c>
      <c r="H26" s="65" t="s">
        <v>264</v>
      </c>
      <c r="I26" s="65"/>
      <c r="J26" s="81">
        <f>ROUND(((103+111)/2-72)*0.65,0)</f>
        <v>23</v>
      </c>
      <c r="K26" s="12"/>
      <c r="L26" s="13"/>
      <c r="M26" s="13"/>
      <c r="N26" s="71"/>
      <c r="O26" s="57"/>
      <c r="P26" s="60"/>
      <c r="Q26" s="60"/>
    </row>
    <row r="27" spans="1:17" s="28" customFormat="1" ht="18">
      <c r="A27" s="8" t="s">
        <v>108</v>
      </c>
      <c r="B27" s="9" t="s">
        <v>256</v>
      </c>
      <c r="C27" s="9" t="s">
        <v>285</v>
      </c>
      <c r="D27" s="9" t="s">
        <v>257</v>
      </c>
      <c r="E27" s="10">
        <v>42</v>
      </c>
      <c r="F27" s="10">
        <v>42</v>
      </c>
      <c r="G27" s="10">
        <f t="shared" si="0"/>
        <v>84</v>
      </c>
      <c r="H27" s="10" t="s">
        <v>265</v>
      </c>
      <c r="I27" s="10"/>
      <c r="J27" s="10"/>
      <c r="K27" s="12"/>
      <c r="L27" s="13"/>
      <c r="M27" s="13"/>
      <c r="N27" s="14"/>
      <c r="O27" s="57"/>
      <c r="P27" s="60"/>
      <c r="Q27" s="60"/>
    </row>
    <row r="28" spans="1:17" s="28" customFormat="1" ht="18">
      <c r="A28" s="8" t="s">
        <v>108</v>
      </c>
      <c r="B28" s="9" t="s">
        <v>258</v>
      </c>
      <c r="C28" s="9" t="s">
        <v>259</v>
      </c>
      <c r="D28" s="9" t="s">
        <v>260</v>
      </c>
      <c r="E28" s="10">
        <v>56</v>
      </c>
      <c r="F28" s="10">
        <v>48</v>
      </c>
      <c r="G28" s="10">
        <f t="shared" si="0"/>
        <v>104</v>
      </c>
      <c r="H28" s="10" t="s">
        <v>265</v>
      </c>
      <c r="I28" s="10"/>
      <c r="J28" s="45"/>
      <c r="K28" s="12"/>
      <c r="L28" s="13"/>
      <c r="M28" s="13"/>
      <c r="N28" s="14"/>
      <c r="O28" s="57"/>
      <c r="P28" s="60"/>
      <c r="Q28" s="60"/>
    </row>
    <row r="29" spans="1:17" s="28" customFormat="1" ht="18">
      <c r="A29" s="8" t="s">
        <v>108</v>
      </c>
      <c r="B29" s="9" t="s">
        <v>261</v>
      </c>
      <c r="C29" s="9" t="s">
        <v>262</v>
      </c>
      <c r="D29" s="9" t="s">
        <v>263</v>
      </c>
      <c r="E29" s="10">
        <v>54</v>
      </c>
      <c r="F29" s="10">
        <v>65</v>
      </c>
      <c r="G29" s="10">
        <f t="shared" si="0"/>
        <v>119</v>
      </c>
      <c r="H29" s="10" t="s">
        <v>265</v>
      </c>
      <c r="I29" s="10"/>
      <c r="J29" s="45"/>
      <c r="K29" s="12" t="s">
        <v>270</v>
      </c>
      <c r="L29" s="13"/>
      <c r="M29" s="13"/>
      <c r="N29" s="14"/>
      <c r="O29" s="57"/>
      <c r="P29" s="60"/>
      <c r="Q29" s="60"/>
    </row>
    <row r="31" spans="4:7" ht="15">
      <c r="D31" s="66" t="s">
        <v>247</v>
      </c>
      <c r="G31" s="3">
        <f>AVERAGE(G4:G29)</f>
        <v>96.03846153846153</v>
      </c>
    </row>
  </sheetData>
  <sheetProtection/>
  <mergeCells count="3">
    <mergeCell ref="A1:G1"/>
    <mergeCell ref="O2:Q2"/>
    <mergeCell ref="B3:C3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65"/>
  <sheetViews>
    <sheetView zoomScale="80" zoomScaleNormal="80" zoomScalePageLayoutView="0" workbookViewId="0" topLeftCell="A1">
      <selection activeCell="I32" sqref="I32"/>
    </sheetView>
  </sheetViews>
  <sheetFormatPr defaultColWidth="9.00390625" defaultRowHeight="13.5"/>
  <cols>
    <col min="1" max="1" width="9.375" style="27" customWidth="1"/>
    <col min="2" max="2" width="13.00390625" style="3" bestFit="1" customWidth="1"/>
    <col min="3" max="3" width="11.75390625" style="3" bestFit="1" customWidth="1"/>
    <col min="4" max="4" width="47.375" style="3" customWidth="1"/>
    <col min="5" max="6" width="5.625" style="4" customWidth="1"/>
    <col min="7" max="7" width="6.625" style="4" customWidth="1"/>
    <col min="8" max="8" width="8.125" style="3" customWidth="1"/>
    <col min="9" max="9" width="5.125" style="3" customWidth="1"/>
    <col min="10" max="10" width="7.625" style="27" customWidth="1"/>
    <col min="11" max="11" width="12.75390625" style="28" customWidth="1"/>
    <col min="12" max="13" width="10.25390625" style="28" customWidth="1"/>
    <col min="14" max="14" width="10.25390625" style="29" customWidth="1"/>
    <col min="15" max="15" width="10.25390625" style="27" customWidth="1"/>
    <col min="16" max="16" width="7.625" style="27" customWidth="1"/>
    <col min="17" max="17" width="6.125" style="27" customWidth="1"/>
    <col min="18" max="16384" width="9.00390625" style="27" customWidth="1"/>
  </cols>
  <sheetData>
    <row r="1" spans="1:14" s="3" customFormat="1" ht="20.25">
      <c r="A1" s="107" t="s">
        <v>289</v>
      </c>
      <c r="B1" s="107"/>
      <c r="C1" s="107"/>
      <c r="D1" s="107"/>
      <c r="E1" s="107"/>
      <c r="F1" s="107"/>
      <c r="G1" s="107"/>
      <c r="K1" s="4"/>
      <c r="L1" s="4"/>
      <c r="M1" s="4"/>
      <c r="N1" s="5"/>
    </row>
    <row r="2" spans="5:21" s="3" customFormat="1" ht="15">
      <c r="E2" s="4"/>
      <c r="F2" s="4"/>
      <c r="G2" s="4"/>
      <c r="K2" s="4"/>
      <c r="L2" s="4"/>
      <c r="M2" s="4"/>
      <c r="N2" s="5"/>
      <c r="O2" s="109" t="s">
        <v>248</v>
      </c>
      <c r="P2" s="109"/>
      <c r="Q2" s="109"/>
      <c r="S2" s="18"/>
      <c r="T2" s="18"/>
      <c r="U2" s="18"/>
    </row>
    <row r="3" spans="1:21" s="7" customFormat="1" ht="19.5" customHeight="1">
      <c r="A3" s="6" t="s">
        <v>1</v>
      </c>
      <c r="B3" s="108" t="s">
        <v>2</v>
      </c>
      <c r="C3" s="108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6" t="s">
        <v>13</v>
      </c>
      <c r="O3" s="65" t="s">
        <v>318</v>
      </c>
      <c r="P3" s="65" t="s">
        <v>319</v>
      </c>
      <c r="Q3" s="65" t="s">
        <v>250</v>
      </c>
      <c r="S3" s="18"/>
      <c r="T3" s="18"/>
      <c r="U3" s="18"/>
    </row>
    <row r="4" spans="1:169" s="15" customFormat="1" ht="18.75" customHeight="1">
      <c r="A4" s="8">
        <v>1</v>
      </c>
      <c r="B4" s="60" t="s">
        <v>32</v>
      </c>
      <c r="C4" s="60" t="s">
        <v>33</v>
      </c>
      <c r="D4" s="60" t="s">
        <v>34</v>
      </c>
      <c r="E4" s="10">
        <v>41</v>
      </c>
      <c r="F4" s="10">
        <v>42</v>
      </c>
      <c r="G4" s="10">
        <f aca="true" t="shared" si="0" ref="G4:G37">E4+F4</f>
        <v>83</v>
      </c>
      <c r="H4" s="10">
        <v>12</v>
      </c>
      <c r="I4" s="10">
        <f aca="true" t="shared" si="1" ref="I4:I29">SUM(G4-H4)</f>
        <v>71</v>
      </c>
      <c r="J4" s="35">
        <f>ROUND((H4-(72-I4)/2)*0.8,0)</f>
        <v>9</v>
      </c>
      <c r="K4" s="12" t="s">
        <v>193</v>
      </c>
      <c r="L4" s="13"/>
      <c r="M4" s="13"/>
      <c r="N4" s="14"/>
      <c r="O4" s="57">
        <v>41</v>
      </c>
      <c r="P4" s="60">
        <v>15</v>
      </c>
      <c r="Q4" s="60">
        <f>SUM(O4:P4)</f>
        <v>56</v>
      </c>
      <c r="R4" s="7"/>
      <c r="S4" s="88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15" customFormat="1" ht="18.75" customHeight="1">
      <c r="A5" s="8">
        <v>2</v>
      </c>
      <c r="B5" s="17" t="s">
        <v>229</v>
      </c>
      <c r="C5" s="17" t="s">
        <v>230</v>
      </c>
      <c r="D5" s="82" t="s">
        <v>231</v>
      </c>
      <c r="E5" s="10">
        <v>39</v>
      </c>
      <c r="F5" s="10">
        <v>48</v>
      </c>
      <c r="G5" s="10">
        <f t="shared" si="0"/>
        <v>87</v>
      </c>
      <c r="H5" s="10">
        <v>16</v>
      </c>
      <c r="I5" s="10">
        <f t="shared" si="1"/>
        <v>71</v>
      </c>
      <c r="J5" s="35">
        <f>ROUND((H5-(72-I5)/2)*0.9,0)</f>
        <v>14</v>
      </c>
      <c r="K5" s="12" t="s">
        <v>290</v>
      </c>
      <c r="L5" s="13" t="s">
        <v>290</v>
      </c>
      <c r="M5" s="13"/>
      <c r="N5" s="14"/>
      <c r="O5" s="57"/>
      <c r="P5" s="60">
        <v>14</v>
      </c>
      <c r="Q5" s="60">
        <f aca="true" t="shared" si="2" ref="Q5:Q29">SUM(O5:P5)</f>
        <v>14</v>
      </c>
      <c r="R5" s="7"/>
      <c r="S5" s="88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</row>
    <row r="6" spans="1:169" s="15" customFormat="1" ht="18.75" customHeight="1">
      <c r="A6" s="8">
        <v>3</v>
      </c>
      <c r="B6" s="17" t="s">
        <v>46</v>
      </c>
      <c r="C6" s="17" t="s">
        <v>47</v>
      </c>
      <c r="D6" s="82" t="s">
        <v>42</v>
      </c>
      <c r="E6" s="10">
        <v>41</v>
      </c>
      <c r="F6" s="10">
        <v>46</v>
      </c>
      <c r="G6" s="10">
        <f t="shared" si="0"/>
        <v>87</v>
      </c>
      <c r="H6" s="10">
        <v>16</v>
      </c>
      <c r="I6" s="10">
        <f t="shared" si="1"/>
        <v>71</v>
      </c>
      <c r="J6" s="35">
        <f>ROUND((H6-(72-I6)/2)*0.95,0)</f>
        <v>15</v>
      </c>
      <c r="K6" s="12" t="s">
        <v>291</v>
      </c>
      <c r="L6" s="13" t="s">
        <v>167</v>
      </c>
      <c r="M6" s="13"/>
      <c r="N6" s="14"/>
      <c r="O6" s="57">
        <v>7</v>
      </c>
      <c r="P6" s="60">
        <v>13</v>
      </c>
      <c r="Q6" s="60">
        <f t="shared" si="2"/>
        <v>20</v>
      </c>
      <c r="R6" s="7"/>
      <c r="S6" s="88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15" customFormat="1" ht="18.75" customHeight="1">
      <c r="A7" s="8">
        <v>4</v>
      </c>
      <c r="B7" s="60" t="s">
        <v>77</v>
      </c>
      <c r="C7" s="60" t="s">
        <v>292</v>
      </c>
      <c r="D7" s="83" t="s">
        <v>79</v>
      </c>
      <c r="E7" s="10">
        <v>43</v>
      </c>
      <c r="F7" s="10">
        <v>42</v>
      </c>
      <c r="G7" s="10">
        <f t="shared" si="0"/>
        <v>85</v>
      </c>
      <c r="H7" s="10">
        <v>13</v>
      </c>
      <c r="I7" s="10">
        <f t="shared" si="1"/>
        <v>72</v>
      </c>
      <c r="J7" s="10"/>
      <c r="K7" s="12" t="s">
        <v>168</v>
      </c>
      <c r="L7" s="13"/>
      <c r="M7" s="12" t="s">
        <v>168</v>
      </c>
      <c r="N7" s="14"/>
      <c r="O7" s="57">
        <v>16</v>
      </c>
      <c r="P7" s="60">
        <v>12</v>
      </c>
      <c r="Q7" s="60">
        <f t="shared" si="2"/>
        <v>28</v>
      </c>
      <c r="R7" s="7"/>
      <c r="S7" s="8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</row>
    <row r="8" spans="1:169" s="15" customFormat="1" ht="18.75" customHeight="1">
      <c r="A8" s="8">
        <v>5</v>
      </c>
      <c r="B8" s="17" t="s">
        <v>161</v>
      </c>
      <c r="C8" s="17" t="s">
        <v>162</v>
      </c>
      <c r="D8" s="82" t="s">
        <v>293</v>
      </c>
      <c r="E8" s="10">
        <v>50</v>
      </c>
      <c r="F8" s="10">
        <v>51</v>
      </c>
      <c r="G8" s="10">
        <f t="shared" si="0"/>
        <v>101</v>
      </c>
      <c r="H8" s="10">
        <v>29</v>
      </c>
      <c r="I8" s="10">
        <f t="shared" si="1"/>
        <v>72</v>
      </c>
      <c r="J8" s="10"/>
      <c r="K8" s="12"/>
      <c r="L8" s="13" t="s">
        <v>142</v>
      </c>
      <c r="M8" s="13"/>
      <c r="N8" s="14"/>
      <c r="O8" s="57">
        <v>2</v>
      </c>
      <c r="P8" s="60">
        <v>11</v>
      </c>
      <c r="Q8" s="60">
        <f t="shared" si="2"/>
        <v>13</v>
      </c>
      <c r="R8" s="7"/>
      <c r="S8" s="88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</row>
    <row r="9" spans="1:19" s="7" customFormat="1" ht="18.75" customHeight="1">
      <c r="A9" s="8">
        <v>6</v>
      </c>
      <c r="B9" s="60" t="s">
        <v>36</v>
      </c>
      <c r="C9" s="60" t="s">
        <v>294</v>
      </c>
      <c r="D9" s="83" t="s">
        <v>38</v>
      </c>
      <c r="E9" s="10">
        <v>42</v>
      </c>
      <c r="F9" s="10">
        <v>38</v>
      </c>
      <c r="G9" s="13">
        <f t="shared" si="0"/>
        <v>80</v>
      </c>
      <c r="H9" s="10">
        <v>7</v>
      </c>
      <c r="I9" s="10">
        <f t="shared" si="1"/>
        <v>73</v>
      </c>
      <c r="J9" s="10"/>
      <c r="K9" s="12" t="s">
        <v>143</v>
      </c>
      <c r="L9" s="13"/>
      <c r="M9" s="13"/>
      <c r="N9" s="14" t="s">
        <v>184</v>
      </c>
      <c r="O9" s="57">
        <v>58</v>
      </c>
      <c r="P9" s="60">
        <v>10</v>
      </c>
      <c r="Q9" s="60">
        <f t="shared" si="2"/>
        <v>68</v>
      </c>
      <c r="S9" s="88"/>
    </row>
    <row r="10" spans="1:19" s="7" customFormat="1" ht="18.75" customHeight="1">
      <c r="A10" s="8">
        <v>7</v>
      </c>
      <c r="B10" s="17" t="s">
        <v>295</v>
      </c>
      <c r="C10" s="17" t="s">
        <v>296</v>
      </c>
      <c r="D10" s="17" t="s">
        <v>44</v>
      </c>
      <c r="E10" s="10">
        <v>44</v>
      </c>
      <c r="F10" s="10">
        <v>42</v>
      </c>
      <c r="G10" s="10">
        <f t="shared" si="0"/>
        <v>86</v>
      </c>
      <c r="H10" s="10">
        <v>13</v>
      </c>
      <c r="I10" s="10">
        <f t="shared" si="1"/>
        <v>73</v>
      </c>
      <c r="J10" s="10"/>
      <c r="K10" s="12"/>
      <c r="L10" s="13"/>
      <c r="M10" s="13"/>
      <c r="N10" s="14"/>
      <c r="O10" s="57"/>
      <c r="P10" s="60">
        <v>9</v>
      </c>
      <c r="Q10" s="60">
        <f t="shared" si="2"/>
        <v>9</v>
      </c>
      <c r="S10" s="88"/>
    </row>
    <row r="11" spans="1:19" s="7" customFormat="1" ht="18.75" customHeight="1">
      <c r="A11" s="8">
        <v>8</v>
      </c>
      <c r="B11" s="60" t="s">
        <v>99</v>
      </c>
      <c r="C11" s="60" t="s">
        <v>100</v>
      </c>
      <c r="D11" s="83" t="s">
        <v>101</v>
      </c>
      <c r="E11" s="10">
        <v>47</v>
      </c>
      <c r="F11" s="10">
        <v>47</v>
      </c>
      <c r="G11" s="10">
        <f t="shared" si="0"/>
        <v>94</v>
      </c>
      <c r="H11" s="10">
        <v>21</v>
      </c>
      <c r="I11" s="10">
        <f t="shared" si="1"/>
        <v>73</v>
      </c>
      <c r="J11" s="10"/>
      <c r="K11" s="12"/>
      <c r="L11" s="13"/>
      <c r="M11" s="13"/>
      <c r="N11" s="14"/>
      <c r="O11" s="57">
        <v>4</v>
      </c>
      <c r="P11" s="60">
        <v>8</v>
      </c>
      <c r="Q11" s="60">
        <f t="shared" si="2"/>
        <v>12</v>
      </c>
      <c r="S11" s="88"/>
    </row>
    <row r="12" spans="1:19" s="7" customFormat="1" ht="18.75" customHeight="1">
      <c r="A12" s="8">
        <v>9</v>
      </c>
      <c r="B12" s="84" t="s">
        <v>224</v>
      </c>
      <c r="C12" s="60" t="s">
        <v>225</v>
      </c>
      <c r="D12" s="83" t="s">
        <v>297</v>
      </c>
      <c r="E12" s="10">
        <v>41</v>
      </c>
      <c r="F12" s="10">
        <v>44</v>
      </c>
      <c r="G12" s="10">
        <f t="shared" si="0"/>
        <v>85</v>
      </c>
      <c r="H12" s="10">
        <v>11</v>
      </c>
      <c r="I12" s="10">
        <f t="shared" si="1"/>
        <v>74</v>
      </c>
      <c r="J12" s="10"/>
      <c r="K12" s="12"/>
      <c r="L12" s="13" t="s">
        <v>148</v>
      </c>
      <c r="M12" s="13"/>
      <c r="N12" s="14"/>
      <c r="O12" s="57">
        <v>13</v>
      </c>
      <c r="P12" s="60">
        <v>7</v>
      </c>
      <c r="Q12" s="60">
        <f t="shared" si="2"/>
        <v>20</v>
      </c>
      <c r="S12" s="88"/>
    </row>
    <row r="13" spans="1:19" s="7" customFormat="1" ht="18.75" customHeight="1">
      <c r="A13" s="8">
        <v>10</v>
      </c>
      <c r="B13" s="60" t="s">
        <v>109</v>
      </c>
      <c r="C13" s="60" t="s">
        <v>110</v>
      </c>
      <c r="D13" s="83" t="s">
        <v>111</v>
      </c>
      <c r="E13" s="10">
        <v>47</v>
      </c>
      <c r="F13" s="10">
        <v>48</v>
      </c>
      <c r="G13" s="10">
        <f t="shared" si="0"/>
        <v>95</v>
      </c>
      <c r="H13" s="10">
        <v>20</v>
      </c>
      <c r="I13" s="10">
        <f t="shared" si="1"/>
        <v>75</v>
      </c>
      <c r="J13" s="10"/>
      <c r="K13" s="12"/>
      <c r="L13" s="13"/>
      <c r="M13" s="13"/>
      <c r="N13" s="14"/>
      <c r="O13" s="57">
        <v>9</v>
      </c>
      <c r="P13" s="60">
        <v>6</v>
      </c>
      <c r="Q13" s="60">
        <f t="shared" si="2"/>
        <v>15</v>
      </c>
      <c r="S13" s="88"/>
    </row>
    <row r="14" spans="1:19" s="7" customFormat="1" ht="18.75" customHeight="1">
      <c r="A14" s="8">
        <v>11</v>
      </c>
      <c r="B14" s="60" t="s">
        <v>58</v>
      </c>
      <c r="C14" s="60" t="s">
        <v>59</v>
      </c>
      <c r="D14" s="60" t="s">
        <v>34</v>
      </c>
      <c r="E14" s="10">
        <v>60</v>
      </c>
      <c r="F14" s="10">
        <v>53</v>
      </c>
      <c r="G14" s="10">
        <f t="shared" si="0"/>
        <v>113</v>
      </c>
      <c r="H14" s="10">
        <v>36</v>
      </c>
      <c r="I14" s="10">
        <f t="shared" si="1"/>
        <v>77</v>
      </c>
      <c r="J14" s="10"/>
      <c r="K14" s="12"/>
      <c r="L14" s="13"/>
      <c r="M14" s="13"/>
      <c r="N14" s="14"/>
      <c r="O14" s="57">
        <v>7</v>
      </c>
      <c r="P14" s="60">
        <v>5</v>
      </c>
      <c r="Q14" s="60">
        <f t="shared" si="2"/>
        <v>12</v>
      </c>
      <c r="S14" s="88"/>
    </row>
    <row r="15" spans="1:19" s="7" customFormat="1" ht="18.75" customHeight="1">
      <c r="A15" s="8">
        <v>12</v>
      </c>
      <c r="B15" s="17" t="s">
        <v>298</v>
      </c>
      <c r="C15" s="17" t="s">
        <v>299</v>
      </c>
      <c r="D15" s="82" t="s">
        <v>44</v>
      </c>
      <c r="E15" s="10">
        <v>39</v>
      </c>
      <c r="F15" s="10">
        <v>44</v>
      </c>
      <c r="G15" s="10">
        <f t="shared" si="0"/>
        <v>83</v>
      </c>
      <c r="H15" s="10">
        <v>5</v>
      </c>
      <c r="I15" s="10">
        <f t="shared" si="1"/>
        <v>78</v>
      </c>
      <c r="J15" s="10"/>
      <c r="K15" s="12"/>
      <c r="L15" s="13"/>
      <c r="M15" s="12" t="s">
        <v>131</v>
      </c>
      <c r="N15" s="14"/>
      <c r="O15" s="57">
        <v>30</v>
      </c>
      <c r="P15" s="60">
        <v>4</v>
      </c>
      <c r="Q15" s="60">
        <f t="shared" si="2"/>
        <v>34</v>
      </c>
      <c r="S15" s="88"/>
    </row>
    <row r="16" spans="1:19" s="7" customFormat="1" ht="18.75" customHeight="1">
      <c r="A16" s="8">
        <v>13</v>
      </c>
      <c r="B16" s="60" t="s">
        <v>20</v>
      </c>
      <c r="C16" s="60" t="s">
        <v>202</v>
      </c>
      <c r="D16" s="60" t="s">
        <v>22</v>
      </c>
      <c r="E16" s="10">
        <v>45</v>
      </c>
      <c r="F16" s="10">
        <v>47</v>
      </c>
      <c r="G16" s="10">
        <f t="shared" si="0"/>
        <v>92</v>
      </c>
      <c r="H16" s="10">
        <v>14</v>
      </c>
      <c r="I16" s="10">
        <f t="shared" si="1"/>
        <v>78</v>
      </c>
      <c r="J16" s="19"/>
      <c r="K16" s="12"/>
      <c r="L16" s="13" t="s">
        <v>152</v>
      </c>
      <c r="M16" s="13"/>
      <c r="N16" s="14"/>
      <c r="O16" s="57">
        <v>38</v>
      </c>
      <c r="P16" s="60">
        <v>3</v>
      </c>
      <c r="Q16" s="60">
        <f t="shared" si="2"/>
        <v>41</v>
      </c>
      <c r="S16" s="88"/>
    </row>
    <row r="17" spans="1:19" s="7" customFormat="1" ht="18.75" customHeight="1">
      <c r="A17" s="8">
        <v>14</v>
      </c>
      <c r="B17" s="60" t="s">
        <v>106</v>
      </c>
      <c r="C17" s="60" t="s">
        <v>107</v>
      </c>
      <c r="D17" s="60" t="s">
        <v>22</v>
      </c>
      <c r="E17" s="10">
        <v>46</v>
      </c>
      <c r="F17" s="10">
        <v>48</v>
      </c>
      <c r="G17" s="10">
        <f t="shared" si="0"/>
        <v>94</v>
      </c>
      <c r="H17" s="10">
        <v>16</v>
      </c>
      <c r="I17" s="10">
        <f t="shared" si="1"/>
        <v>78</v>
      </c>
      <c r="J17" s="20"/>
      <c r="K17" s="21"/>
      <c r="L17" s="22"/>
      <c r="M17" s="22"/>
      <c r="N17" s="23"/>
      <c r="O17" s="57"/>
      <c r="P17" s="60">
        <v>2</v>
      </c>
      <c r="Q17" s="60">
        <f t="shared" si="2"/>
        <v>2</v>
      </c>
      <c r="S17" s="88"/>
    </row>
    <row r="18" spans="1:19" s="7" customFormat="1" ht="18.75" customHeight="1">
      <c r="A18" s="8">
        <v>15</v>
      </c>
      <c r="B18" s="60" t="s">
        <v>63</v>
      </c>
      <c r="C18" s="60" t="s">
        <v>64</v>
      </c>
      <c r="D18" s="85" t="s">
        <v>65</v>
      </c>
      <c r="E18" s="10">
        <v>50</v>
      </c>
      <c r="F18" s="10">
        <v>45</v>
      </c>
      <c r="G18" s="10">
        <f t="shared" si="0"/>
        <v>95</v>
      </c>
      <c r="H18" s="10">
        <v>16</v>
      </c>
      <c r="I18" s="10">
        <f t="shared" si="1"/>
        <v>79</v>
      </c>
      <c r="J18" s="10"/>
      <c r="K18" s="12"/>
      <c r="L18" s="13"/>
      <c r="M18" s="13"/>
      <c r="N18" s="14"/>
      <c r="O18" s="57">
        <v>21</v>
      </c>
      <c r="P18" s="60">
        <v>1</v>
      </c>
      <c r="Q18" s="60">
        <f t="shared" si="2"/>
        <v>22</v>
      </c>
      <c r="S18" s="88"/>
    </row>
    <row r="19" spans="1:19" s="7" customFormat="1" ht="18.75" customHeight="1">
      <c r="A19" s="8">
        <v>16</v>
      </c>
      <c r="B19" s="17" t="s">
        <v>232</v>
      </c>
      <c r="C19" s="17" t="s">
        <v>233</v>
      </c>
      <c r="D19" s="82" t="s">
        <v>34</v>
      </c>
      <c r="E19" s="10">
        <v>47</v>
      </c>
      <c r="F19" s="10">
        <v>55</v>
      </c>
      <c r="G19" s="10">
        <f t="shared" si="0"/>
        <v>102</v>
      </c>
      <c r="H19" s="10">
        <v>23</v>
      </c>
      <c r="I19" s="10">
        <f t="shared" si="1"/>
        <v>79</v>
      </c>
      <c r="J19" s="10"/>
      <c r="K19" s="12"/>
      <c r="L19" s="13"/>
      <c r="M19" s="13"/>
      <c r="N19" s="14"/>
      <c r="O19" s="57"/>
      <c r="P19" s="60">
        <v>1</v>
      </c>
      <c r="Q19" s="60">
        <f t="shared" si="2"/>
        <v>1</v>
      </c>
      <c r="S19" s="88"/>
    </row>
    <row r="20" spans="1:19" s="7" customFormat="1" ht="18.75" customHeight="1">
      <c r="A20" s="8">
        <v>17</v>
      </c>
      <c r="B20" s="17" t="s">
        <v>40</v>
      </c>
      <c r="C20" s="17" t="s">
        <v>300</v>
      </c>
      <c r="D20" s="17" t="s">
        <v>42</v>
      </c>
      <c r="E20" s="10">
        <v>53</v>
      </c>
      <c r="F20" s="10">
        <v>55</v>
      </c>
      <c r="G20" s="10">
        <f t="shared" si="0"/>
        <v>108</v>
      </c>
      <c r="H20" s="10">
        <v>29</v>
      </c>
      <c r="I20" s="10">
        <f t="shared" si="1"/>
        <v>79</v>
      </c>
      <c r="J20" s="10"/>
      <c r="K20" s="12"/>
      <c r="L20" s="13"/>
      <c r="M20" s="13"/>
      <c r="N20" s="14"/>
      <c r="O20" s="57">
        <v>23</v>
      </c>
      <c r="P20" s="60">
        <v>1</v>
      </c>
      <c r="Q20" s="60">
        <f t="shared" si="2"/>
        <v>24</v>
      </c>
      <c r="S20" s="88"/>
    </row>
    <row r="21" spans="1:19" s="7" customFormat="1" ht="18.75" customHeight="1">
      <c r="A21" s="8">
        <v>18</v>
      </c>
      <c r="B21" s="17" t="s">
        <v>207</v>
      </c>
      <c r="C21" s="17" t="s">
        <v>208</v>
      </c>
      <c r="D21" s="17" t="s">
        <v>254</v>
      </c>
      <c r="E21" s="10">
        <v>44</v>
      </c>
      <c r="F21" s="10">
        <v>42</v>
      </c>
      <c r="G21" s="10">
        <f t="shared" si="0"/>
        <v>86</v>
      </c>
      <c r="H21" s="10">
        <v>6</v>
      </c>
      <c r="I21" s="10">
        <f t="shared" si="1"/>
        <v>80</v>
      </c>
      <c r="J21" s="19"/>
      <c r="K21" s="12" t="s">
        <v>167</v>
      </c>
      <c r="L21" s="13"/>
      <c r="M21" s="13"/>
      <c r="N21" s="14"/>
      <c r="O21" s="57">
        <v>13</v>
      </c>
      <c r="P21" s="60">
        <v>1</v>
      </c>
      <c r="Q21" s="60">
        <f t="shared" si="2"/>
        <v>14</v>
      </c>
      <c r="S21" s="88"/>
    </row>
    <row r="22" spans="1:19" s="7" customFormat="1" ht="18.75" customHeight="1">
      <c r="A22" s="8">
        <v>19</v>
      </c>
      <c r="B22" s="17" t="s">
        <v>171</v>
      </c>
      <c r="C22" s="17" t="s">
        <v>172</v>
      </c>
      <c r="D22" s="17" t="s">
        <v>301</v>
      </c>
      <c r="E22" s="10">
        <v>53</v>
      </c>
      <c r="F22" s="10">
        <v>53</v>
      </c>
      <c r="G22" s="10">
        <f t="shared" si="0"/>
        <v>106</v>
      </c>
      <c r="H22" s="10">
        <v>26</v>
      </c>
      <c r="I22" s="10">
        <f t="shared" si="1"/>
        <v>80</v>
      </c>
      <c r="J22" s="10"/>
      <c r="K22" s="12"/>
      <c r="L22" s="13"/>
      <c r="M22" s="13"/>
      <c r="N22" s="14"/>
      <c r="O22" s="57">
        <v>3</v>
      </c>
      <c r="P22" s="60">
        <v>1</v>
      </c>
      <c r="Q22" s="60">
        <f t="shared" si="2"/>
        <v>4</v>
      </c>
      <c r="S22" s="88"/>
    </row>
    <row r="23" spans="1:19" s="7" customFormat="1" ht="18.75" customHeight="1">
      <c r="A23" s="8">
        <v>20</v>
      </c>
      <c r="B23" s="17" t="s">
        <v>102</v>
      </c>
      <c r="C23" s="17" t="s">
        <v>103</v>
      </c>
      <c r="D23" s="82" t="s">
        <v>104</v>
      </c>
      <c r="E23" s="10">
        <v>57</v>
      </c>
      <c r="F23" s="10">
        <v>51</v>
      </c>
      <c r="G23" s="10">
        <f t="shared" si="0"/>
        <v>108</v>
      </c>
      <c r="H23" s="10">
        <v>28</v>
      </c>
      <c r="I23" s="10">
        <f t="shared" si="1"/>
        <v>80</v>
      </c>
      <c r="J23" s="10"/>
      <c r="K23" s="12"/>
      <c r="L23" s="13"/>
      <c r="M23" s="13"/>
      <c r="N23" s="14"/>
      <c r="O23" s="57">
        <v>27</v>
      </c>
      <c r="P23" s="60">
        <v>1</v>
      </c>
      <c r="Q23" s="60">
        <f t="shared" si="2"/>
        <v>28</v>
      </c>
      <c r="S23" s="88"/>
    </row>
    <row r="24" spans="1:19" s="7" customFormat="1" ht="18.75" customHeight="1">
      <c r="A24" s="8">
        <v>21</v>
      </c>
      <c r="B24" s="17" t="s">
        <v>14</v>
      </c>
      <c r="C24" s="17" t="s">
        <v>15</v>
      </c>
      <c r="D24" s="17" t="s">
        <v>16</v>
      </c>
      <c r="E24" s="10">
        <v>46</v>
      </c>
      <c r="F24" s="10">
        <v>44</v>
      </c>
      <c r="G24" s="10">
        <f t="shared" si="0"/>
        <v>90</v>
      </c>
      <c r="H24" s="10">
        <v>8</v>
      </c>
      <c r="I24" s="10">
        <f t="shared" si="1"/>
        <v>82</v>
      </c>
      <c r="J24" s="20"/>
      <c r="K24" s="21" t="s">
        <v>237</v>
      </c>
      <c r="L24" s="22"/>
      <c r="M24" s="22"/>
      <c r="N24" s="23"/>
      <c r="O24" s="57">
        <v>27</v>
      </c>
      <c r="P24" s="60">
        <v>1</v>
      </c>
      <c r="Q24" s="60">
        <f t="shared" si="2"/>
        <v>28</v>
      </c>
      <c r="S24" s="88"/>
    </row>
    <row r="25" spans="1:19" s="7" customFormat="1" ht="18.75" customHeight="1">
      <c r="A25" s="8">
        <v>22</v>
      </c>
      <c r="B25" s="17" t="s">
        <v>56</v>
      </c>
      <c r="C25" s="17" t="s">
        <v>57</v>
      </c>
      <c r="D25" s="17" t="s">
        <v>26</v>
      </c>
      <c r="E25" s="10">
        <v>54</v>
      </c>
      <c r="F25" s="10">
        <v>54</v>
      </c>
      <c r="G25" s="10">
        <f t="shared" si="0"/>
        <v>108</v>
      </c>
      <c r="H25" s="10">
        <v>24</v>
      </c>
      <c r="I25" s="10">
        <f t="shared" si="1"/>
        <v>84</v>
      </c>
      <c r="J25" s="20"/>
      <c r="K25" s="21"/>
      <c r="L25" s="22"/>
      <c r="M25" s="22"/>
      <c r="N25" s="23"/>
      <c r="O25" s="57">
        <v>7</v>
      </c>
      <c r="P25" s="60">
        <v>1</v>
      </c>
      <c r="Q25" s="60">
        <f t="shared" si="2"/>
        <v>8</v>
      </c>
      <c r="S25" s="88"/>
    </row>
    <row r="26" spans="1:19" s="7" customFormat="1" ht="18.75" customHeight="1">
      <c r="A26" s="8">
        <v>23</v>
      </c>
      <c r="B26" s="60" t="s">
        <v>157</v>
      </c>
      <c r="C26" s="60" t="s">
        <v>158</v>
      </c>
      <c r="D26" s="60" t="s">
        <v>253</v>
      </c>
      <c r="E26" s="10">
        <v>52</v>
      </c>
      <c r="F26" s="10">
        <v>57</v>
      </c>
      <c r="G26" s="10">
        <f t="shared" si="0"/>
        <v>109</v>
      </c>
      <c r="H26" s="10">
        <v>18</v>
      </c>
      <c r="I26" s="10">
        <f t="shared" si="1"/>
        <v>91</v>
      </c>
      <c r="J26" s="10"/>
      <c r="K26" s="12"/>
      <c r="L26" s="13"/>
      <c r="M26" s="13"/>
      <c r="N26" s="14"/>
      <c r="O26" s="57">
        <v>25</v>
      </c>
      <c r="P26" s="60">
        <v>1</v>
      </c>
      <c r="Q26" s="60">
        <f t="shared" si="2"/>
        <v>26</v>
      </c>
      <c r="S26" s="88"/>
    </row>
    <row r="27" spans="1:19" s="7" customFormat="1" ht="18.75" customHeight="1">
      <c r="A27" s="8">
        <v>24</v>
      </c>
      <c r="B27" s="60" t="s">
        <v>90</v>
      </c>
      <c r="C27" s="60" t="s">
        <v>91</v>
      </c>
      <c r="D27" s="83" t="s">
        <v>92</v>
      </c>
      <c r="E27" s="10">
        <v>58</v>
      </c>
      <c r="F27" s="10">
        <v>57</v>
      </c>
      <c r="G27" s="10">
        <f t="shared" si="0"/>
        <v>115</v>
      </c>
      <c r="H27" s="10">
        <v>24</v>
      </c>
      <c r="I27" s="10">
        <f t="shared" si="1"/>
        <v>91</v>
      </c>
      <c r="J27" s="10"/>
      <c r="K27" s="12"/>
      <c r="L27" s="13"/>
      <c r="M27" s="13"/>
      <c r="N27" s="14"/>
      <c r="O27" s="57">
        <v>10</v>
      </c>
      <c r="P27" s="60">
        <v>1</v>
      </c>
      <c r="Q27" s="60">
        <f t="shared" si="2"/>
        <v>11</v>
      </c>
      <c r="S27" s="88"/>
    </row>
    <row r="28" spans="1:19" s="7" customFormat="1" ht="18.75" customHeight="1">
      <c r="A28" s="8">
        <v>25</v>
      </c>
      <c r="B28" s="60" t="s">
        <v>95</v>
      </c>
      <c r="C28" s="60" t="s">
        <v>96</v>
      </c>
      <c r="D28" s="83" t="s">
        <v>302</v>
      </c>
      <c r="E28" s="10">
        <v>62</v>
      </c>
      <c r="F28" s="10">
        <v>69</v>
      </c>
      <c r="G28" s="10">
        <f t="shared" si="0"/>
        <v>131</v>
      </c>
      <c r="H28" s="10">
        <v>36</v>
      </c>
      <c r="I28" s="10">
        <f t="shared" si="1"/>
        <v>95</v>
      </c>
      <c r="J28" s="10"/>
      <c r="K28" s="12"/>
      <c r="L28" s="13"/>
      <c r="M28" s="13"/>
      <c r="N28" s="14"/>
      <c r="O28" s="57">
        <v>1</v>
      </c>
      <c r="P28" s="60">
        <v>1</v>
      </c>
      <c r="Q28" s="60">
        <f t="shared" si="2"/>
        <v>2</v>
      </c>
      <c r="S28" s="88"/>
    </row>
    <row r="29" spans="1:19" s="7" customFormat="1" ht="18.75" customHeight="1">
      <c r="A29" s="8">
        <v>26</v>
      </c>
      <c r="B29" s="60" t="s">
        <v>175</v>
      </c>
      <c r="C29" s="60" t="s">
        <v>176</v>
      </c>
      <c r="D29" s="60" t="s">
        <v>212</v>
      </c>
      <c r="E29" s="10">
        <v>60</v>
      </c>
      <c r="F29" s="10">
        <v>60</v>
      </c>
      <c r="G29" s="10">
        <f t="shared" si="0"/>
        <v>120</v>
      </c>
      <c r="H29" s="10">
        <v>22</v>
      </c>
      <c r="I29" s="10">
        <f t="shared" si="1"/>
        <v>98</v>
      </c>
      <c r="J29" s="10"/>
      <c r="K29" s="12"/>
      <c r="L29" s="13"/>
      <c r="M29" s="13"/>
      <c r="N29" s="14"/>
      <c r="O29" s="57">
        <v>3</v>
      </c>
      <c r="P29" s="60">
        <v>1</v>
      </c>
      <c r="Q29" s="60">
        <f t="shared" si="2"/>
        <v>4</v>
      </c>
      <c r="S29" s="88"/>
    </row>
    <row r="30" spans="1:17" s="7" customFormat="1" ht="18.75" customHeight="1">
      <c r="A30" s="87" t="s">
        <v>286</v>
      </c>
      <c r="B30" s="60" t="s">
        <v>304</v>
      </c>
      <c r="C30" s="60" t="s">
        <v>305</v>
      </c>
      <c r="D30" s="60" t="s">
        <v>306</v>
      </c>
      <c r="E30" s="10">
        <v>48</v>
      </c>
      <c r="F30" s="10">
        <v>58</v>
      </c>
      <c r="G30" s="10">
        <f t="shared" si="0"/>
        <v>106</v>
      </c>
      <c r="H30" s="69" t="s">
        <v>303</v>
      </c>
      <c r="I30" s="10">
        <f aca="true" t="shared" si="3" ref="I30:I37">G30</f>
        <v>106</v>
      </c>
      <c r="J30" s="10"/>
      <c r="K30" s="12" t="s">
        <v>131</v>
      </c>
      <c r="L30" s="13"/>
      <c r="M30" s="13"/>
      <c r="N30" s="14"/>
      <c r="O30" s="57"/>
      <c r="P30" s="60" t="s">
        <v>290</v>
      </c>
      <c r="Q30" s="60"/>
    </row>
    <row r="31" spans="1:17" s="7" customFormat="1" ht="18.75" customHeight="1">
      <c r="A31" s="87" t="s">
        <v>286</v>
      </c>
      <c r="B31" s="60" t="s">
        <v>307</v>
      </c>
      <c r="C31" s="60" t="s">
        <v>100</v>
      </c>
      <c r="D31" s="83" t="s">
        <v>320</v>
      </c>
      <c r="E31" s="10">
        <v>61</v>
      </c>
      <c r="F31" s="10">
        <v>55</v>
      </c>
      <c r="G31" s="10">
        <f t="shared" si="0"/>
        <v>116</v>
      </c>
      <c r="H31" s="69" t="s">
        <v>303</v>
      </c>
      <c r="I31" s="10">
        <f t="shared" si="3"/>
        <v>116</v>
      </c>
      <c r="J31" s="10"/>
      <c r="K31" s="12"/>
      <c r="L31" s="13"/>
      <c r="M31" s="13"/>
      <c r="N31" s="14"/>
      <c r="O31" s="57"/>
      <c r="P31" s="60" t="s">
        <v>290</v>
      </c>
      <c r="Q31" s="60"/>
    </row>
    <row r="32" spans="1:17" s="7" customFormat="1" ht="18.75" customHeight="1">
      <c r="A32" s="87" t="s">
        <v>286</v>
      </c>
      <c r="B32" s="60" t="s">
        <v>256</v>
      </c>
      <c r="C32" s="60" t="s">
        <v>287</v>
      </c>
      <c r="D32" s="60" t="s">
        <v>308</v>
      </c>
      <c r="E32" s="10">
        <v>46</v>
      </c>
      <c r="F32" s="10">
        <v>41</v>
      </c>
      <c r="G32" s="10">
        <f t="shared" si="0"/>
        <v>87</v>
      </c>
      <c r="H32" s="86" t="s">
        <v>288</v>
      </c>
      <c r="I32" s="10">
        <f t="shared" si="3"/>
        <v>87</v>
      </c>
      <c r="J32" s="10"/>
      <c r="K32" s="12"/>
      <c r="L32" s="13"/>
      <c r="M32" s="13"/>
      <c r="N32" s="14"/>
      <c r="O32" s="57"/>
      <c r="P32" s="60" t="s">
        <v>290</v>
      </c>
      <c r="Q32" s="60"/>
    </row>
    <row r="33" spans="1:17" s="7" customFormat="1" ht="18.75" customHeight="1">
      <c r="A33" s="87" t="s">
        <v>286</v>
      </c>
      <c r="B33" s="60" t="s">
        <v>309</v>
      </c>
      <c r="C33" s="60" t="s">
        <v>310</v>
      </c>
      <c r="D33" s="83" t="s">
        <v>311</v>
      </c>
      <c r="E33" s="10">
        <v>41</v>
      </c>
      <c r="F33" s="10">
        <v>46</v>
      </c>
      <c r="G33" s="10">
        <f t="shared" si="0"/>
        <v>87</v>
      </c>
      <c r="H33" s="86" t="s">
        <v>288</v>
      </c>
      <c r="I33" s="10">
        <f t="shared" si="3"/>
        <v>87</v>
      </c>
      <c r="J33" s="10"/>
      <c r="K33" s="12"/>
      <c r="L33" s="13"/>
      <c r="M33" s="13"/>
      <c r="N33" s="14"/>
      <c r="O33" s="57"/>
      <c r="P33" s="60" t="s">
        <v>290</v>
      </c>
      <c r="Q33" s="60"/>
    </row>
    <row r="34" spans="1:17" s="7" customFormat="1" ht="18.75" customHeight="1">
      <c r="A34" s="87" t="s">
        <v>286</v>
      </c>
      <c r="B34" s="60" t="s">
        <v>312</v>
      </c>
      <c r="C34" s="60" t="s">
        <v>313</v>
      </c>
      <c r="D34" s="60" t="s">
        <v>314</v>
      </c>
      <c r="E34" s="10">
        <v>51</v>
      </c>
      <c r="F34" s="10">
        <v>46</v>
      </c>
      <c r="G34" s="10">
        <f t="shared" si="0"/>
        <v>97</v>
      </c>
      <c r="H34" s="86" t="s">
        <v>288</v>
      </c>
      <c r="I34" s="10">
        <f t="shared" si="3"/>
        <v>97</v>
      </c>
      <c r="J34" s="10"/>
      <c r="K34" s="12"/>
      <c r="L34" s="13"/>
      <c r="M34" s="13"/>
      <c r="N34" s="14"/>
      <c r="O34" s="57"/>
      <c r="P34" s="60" t="s">
        <v>290</v>
      </c>
      <c r="Q34" s="60"/>
    </row>
    <row r="35" spans="1:17" s="7" customFormat="1" ht="18.75" customHeight="1">
      <c r="A35" s="87" t="s">
        <v>286</v>
      </c>
      <c r="B35" s="17" t="s">
        <v>315</v>
      </c>
      <c r="C35" s="17" t="s">
        <v>316</v>
      </c>
      <c r="D35" s="82" t="s">
        <v>260</v>
      </c>
      <c r="E35" s="10">
        <v>48</v>
      </c>
      <c r="F35" s="10">
        <v>52</v>
      </c>
      <c r="G35" s="10">
        <f t="shared" si="0"/>
        <v>100</v>
      </c>
      <c r="H35" s="86" t="s">
        <v>288</v>
      </c>
      <c r="I35" s="10">
        <f t="shared" si="3"/>
        <v>100</v>
      </c>
      <c r="J35" s="10"/>
      <c r="K35" s="12"/>
      <c r="L35" s="13"/>
      <c r="M35" s="13"/>
      <c r="N35" s="14"/>
      <c r="O35" s="57"/>
      <c r="P35" s="60" t="s">
        <v>290</v>
      </c>
      <c r="Q35" s="60"/>
    </row>
    <row r="36" spans="1:17" s="7" customFormat="1" ht="18.75" customHeight="1">
      <c r="A36" s="87" t="s">
        <v>286</v>
      </c>
      <c r="B36" s="17" t="s">
        <v>46</v>
      </c>
      <c r="C36" s="17" t="s">
        <v>317</v>
      </c>
      <c r="D36" s="82" t="s">
        <v>155</v>
      </c>
      <c r="E36" s="10">
        <v>52</v>
      </c>
      <c r="F36" s="10">
        <v>57</v>
      </c>
      <c r="G36" s="10">
        <f t="shared" si="0"/>
        <v>109</v>
      </c>
      <c r="H36" s="86" t="s">
        <v>288</v>
      </c>
      <c r="I36" s="10">
        <f t="shared" si="3"/>
        <v>109</v>
      </c>
      <c r="J36" s="19"/>
      <c r="K36" s="12"/>
      <c r="L36" s="13"/>
      <c r="M36" s="13"/>
      <c r="N36" s="14"/>
      <c r="O36" s="57"/>
      <c r="P36" s="60" t="s">
        <v>290</v>
      </c>
      <c r="Q36" s="60"/>
    </row>
    <row r="37" spans="1:17" s="7" customFormat="1" ht="18.75" customHeight="1">
      <c r="A37" s="87" t="s">
        <v>286</v>
      </c>
      <c r="B37" s="17" t="s">
        <v>261</v>
      </c>
      <c r="C37" s="60" t="s">
        <v>262</v>
      </c>
      <c r="D37" s="60" t="s">
        <v>263</v>
      </c>
      <c r="E37" s="10">
        <v>62</v>
      </c>
      <c r="F37" s="10">
        <v>53</v>
      </c>
      <c r="G37" s="10">
        <f t="shared" si="0"/>
        <v>115</v>
      </c>
      <c r="H37" s="86" t="s">
        <v>288</v>
      </c>
      <c r="I37" s="10">
        <f t="shared" si="3"/>
        <v>115</v>
      </c>
      <c r="J37" s="25"/>
      <c r="K37" s="12"/>
      <c r="L37" s="13"/>
      <c r="M37" s="13"/>
      <c r="N37" s="14"/>
      <c r="O37" s="57"/>
      <c r="P37" s="60" t="s">
        <v>290</v>
      </c>
      <c r="Q37" s="60"/>
    </row>
    <row r="38" spans="8:10" ht="18.75" customHeight="1">
      <c r="H38" s="4"/>
      <c r="I38" s="4"/>
      <c r="J38" s="28"/>
    </row>
    <row r="39" spans="4:10" ht="18.75" customHeight="1">
      <c r="D39" s="3" t="s">
        <v>129</v>
      </c>
      <c r="G39" s="4">
        <f>AVERAGE(G4:G37)</f>
        <v>98.82352941176471</v>
      </c>
      <c r="H39" s="4"/>
      <c r="I39" s="4"/>
      <c r="J39" s="28"/>
    </row>
    <row r="40" spans="8:10" ht="18.75" customHeight="1">
      <c r="H40" s="4"/>
      <c r="I40" s="4"/>
      <c r="J40" s="28"/>
    </row>
    <row r="41" spans="8:10" ht="18.75" customHeight="1">
      <c r="H41" s="4"/>
      <c r="I41" s="4"/>
      <c r="J41" s="28"/>
    </row>
    <row r="42" spans="8:10" ht="15">
      <c r="H42" s="4"/>
      <c r="I42" s="4"/>
      <c r="J42" s="28"/>
    </row>
    <row r="43" spans="8:10" ht="15">
      <c r="H43" s="4"/>
      <c r="I43" s="4"/>
      <c r="J43" s="28"/>
    </row>
    <row r="44" spans="8:10" ht="15">
      <c r="H44" s="4"/>
      <c r="I44" s="4"/>
      <c r="J44" s="28"/>
    </row>
    <row r="45" spans="8:10" ht="15">
      <c r="H45" s="4"/>
      <c r="I45" s="4"/>
      <c r="J45" s="28"/>
    </row>
    <row r="46" spans="8:10" ht="15">
      <c r="H46" s="4"/>
      <c r="I46" s="4"/>
      <c r="J46" s="28"/>
    </row>
    <row r="47" spans="8:10" ht="15">
      <c r="H47" s="4"/>
      <c r="I47" s="4"/>
      <c r="J47" s="28"/>
    </row>
    <row r="48" spans="8:10" ht="15">
      <c r="H48" s="4"/>
      <c r="I48" s="4"/>
      <c r="J48" s="28"/>
    </row>
    <row r="49" spans="8:10" ht="15">
      <c r="H49" s="4"/>
      <c r="I49" s="4"/>
      <c r="J49" s="28"/>
    </row>
    <row r="50" spans="8:10" ht="15">
      <c r="H50" s="4"/>
      <c r="I50" s="4"/>
      <c r="J50" s="28"/>
    </row>
    <row r="51" spans="8:10" ht="15">
      <c r="H51" s="4"/>
      <c r="I51" s="4"/>
      <c r="J51" s="28"/>
    </row>
    <row r="52" spans="8:10" ht="15">
      <c r="H52" s="4"/>
      <c r="I52" s="4"/>
      <c r="J52" s="28"/>
    </row>
    <row r="53" spans="8:10" ht="15">
      <c r="H53" s="4"/>
      <c r="I53" s="4"/>
      <c r="J53" s="28"/>
    </row>
    <row r="54" spans="8:10" ht="15">
      <c r="H54" s="4"/>
      <c r="I54" s="4"/>
      <c r="J54" s="28"/>
    </row>
    <row r="55" spans="8:10" ht="15">
      <c r="H55" s="4"/>
      <c r="I55" s="4"/>
      <c r="J55" s="28"/>
    </row>
    <row r="56" spans="8:10" ht="15">
      <c r="H56" s="4"/>
      <c r="I56" s="4"/>
      <c r="J56" s="28"/>
    </row>
    <row r="57" spans="8:10" ht="15">
      <c r="H57" s="4"/>
      <c r="I57" s="4"/>
      <c r="J57" s="28"/>
    </row>
    <row r="58" spans="8:10" ht="15">
      <c r="H58" s="4"/>
      <c r="I58" s="4"/>
      <c r="J58" s="28"/>
    </row>
    <row r="59" spans="8:10" ht="15">
      <c r="H59" s="4"/>
      <c r="I59" s="4"/>
      <c r="J59" s="28"/>
    </row>
    <row r="60" spans="8:10" ht="15">
      <c r="H60" s="4"/>
      <c r="I60" s="4"/>
      <c r="J60" s="28"/>
    </row>
    <row r="61" spans="8:10" ht="15">
      <c r="H61" s="4"/>
      <c r="I61" s="4"/>
      <c r="J61" s="28"/>
    </row>
    <row r="62" spans="8:10" ht="15">
      <c r="H62" s="4"/>
      <c r="I62" s="4"/>
      <c r="J62" s="28"/>
    </row>
    <row r="63" spans="8:10" ht="15">
      <c r="H63" s="4"/>
      <c r="I63" s="4"/>
      <c r="J63" s="28"/>
    </row>
    <row r="64" spans="8:10" ht="15">
      <c r="H64" s="4"/>
      <c r="I64" s="4"/>
      <c r="J64" s="28"/>
    </row>
    <row r="65" spans="8:10" ht="15">
      <c r="H65" s="4"/>
      <c r="I65" s="4"/>
      <c r="J65" s="28"/>
    </row>
  </sheetData>
  <sheetProtection/>
  <mergeCells count="3">
    <mergeCell ref="A1:G1"/>
    <mergeCell ref="B3:C3"/>
    <mergeCell ref="O2:Q2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D42" sqref="D42"/>
    </sheetView>
  </sheetViews>
  <sheetFormatPr defaultColWidth="9.00390625" defaultRowHeight="13.5"/>
  <cols>
    <col min="1" max="1" width="7.00390625" style="0" customWidth="1"/>
    <col min="2" max="2" width="11.125" style="0" customWidth="1"/>
    <col min="3" max="3" width="11.625" style="0" customWidth="1"/>
    <col min="4" max="4" width="29.625" style="0" bestFit="1" customWidth="1"/>
    <col min="5" max="5" width="6.75390625" style="0" customWidth="1"/>
    <col min="6" max="6" width="7.75390625" style="0" customWidth="1"/>
    <col min="7" max="7" width="7.875" style="0" customWidth="1"/>
    <col min="8" max="9" width="7.75390625" style="0" customWidth="1"/>
  </cols>
  <sheetData>
    <row r="1" spans="1:14" ht="15.75">
      <c r="A1" s="110" t="s">
        <v>332</v>
      </c>
      <c r="B1" s="110"/>
      <c r="C1" s="110"/>
      <c r="D1" s="110"/>
      <c r="E1" s="110"/>
      <c r="F1" s="110"/>
      <c r="G1" s="110"/>
      <c r="H1" s="3"/>
      <c r="I1" s="3"/>
      <c r="J1" s="3"/>
      <c r="K1" s="4"/>
      <c r="L1" s="4"/>
      <c r="M1" s="4"/>
      <c r="N1" s="5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5"/>
    </row>
    <row r="3" spans="1:14" ht="15.75">
      <c r="A3" s="6" t="s">
        <v>1</v>
      </c>
      <c r="B3" s="89" t="s">
        <v>2</v>
      </c>
      <c r="C3" s="89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6" t="s">
        <v>13</v>
      </c>
    </row>
    <row r="4" spans="1:14" ht="15.75">
      <c r="A4" s="8">
        <v>1</v>
      </c>
      <c r="B4" s="90" t="s">
        <v>60</v>
      </c>
      <c r="C4" s="91" t="s">
        <v>61</v>
      </c>
      <c r="D4" s="92" t="s">
        <v>62</v>
      </c>
      <c r="E4" s="10">
        <v>49</v>
      </c>
      <c r="F4" s="10">
        <v>43</v>
      </c>
      <c r="G4" s="10">
        <f aca="true" t="shared" si="0" ref="G4:G11">SUM(E4:F4)</f>
        <v>92</v>
      </c>
      <c r="H4" s="10">
        <v>26</v>
      </c>
      <c r="I4" s="10">
        <f aca="true" t="shared" si="1" ref="I4:I33">G4-H4</f>
        <v>66</v>
      </c>
      <c r="J4" s="106"/>
      <c r="K4" s="12"/>
      <c r="L4" s="13"/>
      <c r="M4" s="13"/>
      <c r="N4" s="14"/>
    </row>
    <row r="5" spans="1:14" ht="15.75">
      <c r="A5" s="8">
        <v>2</v>
      </c>
      <c r="B5" s="93" t="s">
        <v>69</v>
      </c>
      <c r="C5" s="93" t="s">
        <v>70</v>
      </c>
      <c r="D5" s="93" t="s">
        <v>321</v>
      </c>
      <c r="E5" s="10">
        <v>38</v>
      </c>
      <c r="F5" s="10">
        <v>45</v>
      </c>
      <c r="G5" s="10">
        <f t="shared" si="0"/>
        <v>83</v>
      </c>
      <c r="H5" s="10">
        <v>15</v>
      </c>
      <c r="I5" s="10">
        <f t="shared" si="1"/>
        <v>68</v>
      </c>
      <c r="J5" s="106"/>
      <c r="K5" s="12" t="s">
        <v>167</v>
      </c>
      <c r="L5" s="13"/>
      <c r="M5" s="13"/>
      <c r="N5" s="14"/>
    </row>
    <row r="6" spans="1:14" ht="15.75">
      <c r="A6" s="8">
        <v>3</v>
      </c>
      <c r="B6" s="94" t="s">
        <v>36</v>
      </c>
      <c r="C6" s="94" t="s">
        <v>294</v>
      </c>
      <c r="D6" s="95" t="s">
        <v>38</v>
      </c>
      <c r="E6" s="10">
        <v>39</v>
      </c>
      <c r="F6" s="10">
        <v>38</v>
      </c>
      <c r="G6" s="10">
        <f t="shared" si="0"/>
        <v>77</v>
      </c>
      <c r="H6" s="10">
        <v>7</v>
      </c>
      <c r="I6" s="10">
        <f t="shared" si="1"/>
        <v>70</v>
      </c>
      <c r="J6" s="106"/>
      <c r="K6" s="12" t="s">
        <v>166</v>
      </c>
      <c r="L6" s="13" t="s">
        <v>148</v>
      </c>
      <c r="M6" s="13"/>
      <c r="N6" s="105" t="s">
        <v>184</v>
      </c>
    </row>
    <row r="7" spans="1:14" ht="15.75">
      <c r="A7" s="8">
        <v>4</v>
      </c>
      <c r="B7" s="94" t="s">
        <v>32</v>
      </c>
      <c r="C7" s="94" t="s">
        <v>33</v>
      </c>
      <c r="D7" s="94" t="s">
        <v>34</v>
      </c>
      <c r="E7" s="10">
        <v>41</v>
      </c>
      <c r="F7" s="10">
        <v>39</v>
      </c>
      <c r="G7" s="10">
        <f t="shared" si="0"/>
        <v>80</v>
      </c>
      <c r="H7" s="10">
        <v>9</v>
      </c>
      <c r="I7" s="10">
        <f t="shared" si="1"/>
        <v>71</v>
      </c>
      <c r="J7" s="10"/>
      <c r="K7" s="12" t="s">
        <v>193</v>
      </c>
      <c r="L7" s="13"/>
      <c r="M7" s="13" t="s">
        <v>131</v>
      </c>
      <c r="N7" s="14"/>
    </row>
    <row r="8" spans="1:14" ht="15.75">
      <c r="A8" s="8">
        <v>5</v>
      </c>
      <c r="B8" s="93" t="s">
        <v>295</v>
      </c>
      <c r="C8" s="93" t="s">
        <v>296</v>
      </c>
      <c r="D8" s="93" t="s">
        <v>44</v>
      </c>
      <c r="E8" s="10">
        <v>40</v>
      </c>
      <c r="F8" s="10">
        <v>44</v>
      </c>
      <c r="G8" s="10">
        <f t="shared" si="0"/>
        <v>84</v>
      </c>
      <c r="H8" s="10">
        <v>13</v>
      </c>
      <c r="I8" s="10">
        <f t="shared" si="1"/>
        <v>71</v>
      </c>
      <c r="J8" s="10"/>
      <c r="K8" s="12" t="s">
        <v>238</v>
      </c>
      <c r="L8" s="13"/>
      <c r="M8" s="13"/>
      <c r="N8" s="14"/>
    </row>
    <row r="9" spans="1:14" ht="15.75">
      <c r="A9" s="8">
        <v>6</v>
      </c>
      <c r="B9" s="94" t="s">
        <v>175</v>
      </c>
      <c r="C9" s="94" t="s">
        <v>176</v>
      </c>
      <c r="D9" s="94" t="s">
        <v>212</v>
      </c>
      <c r="E9" s="10">
        <v>46</v>
      </c>
      <c r="F9" s="10">
        <v>49</v>
      </c>
      <c r="G9" s="10">
        <f t="shared" si="0"/>
        <v>95</v>
      </c>
      <c r="H9" s="10">
        <v>22</v>
      </c>
      <c r="I9" s="10">
        <f t="shared" si="1"/>
        <v>73</v>
      </c>
      <c r="J9" s="10"/>
      <c r="K9" s="12"/>
      <c r="L9" s="13"/>
      <c r="M9" s="13"/>
      <c r="N9" s="14"/>
    </row>
    <row r="10" spans="1:14" ht="15.75">
      <c r="A10" s="8">
        <v>7</v>
      </c>
      <c r="B10" s="90" t="s">
        <v>133</v>
      </c>
      <c r="C10" s="90" t="s">
        <v>134</v>
      </c>
      <c r="D10" s="96" t="s">
        <v>135</v>
      </c>
      <c r="E10" s="10">
        <v>45</v>
      </c>
      <c r="F10" s="10">
        <v>40</v>
      </c>
      <c r="G10" s="10">
        <f t="shared" si="0"/>
        <v>85</v>
      </c>
      <c r="H10" s="10">
        <v>11</v>
      </c>
      <c r="I10" s="10">
        <f t="shared" si="1"/>
        <v>74</v>
      </c>
      <c r="J10" s="25"/>
      <c r="K10" s="12"/>
      <c r="L10" s="13"/>
      <c r="M10" s="13"/>
      <c r="N10" s="14"/>
    </row>
    <row r="11" spans="1:14" ht="15.75">
      <c r="A11" s="8">
        <v>8</v>
      </c>
      <c r="B11" s="97" t="s">
        <v>77</v>
      </c>
      <c r="C11" s="94" t="s">
        <v>292</v>
      </c>
      <c r="D11" s="95" t="s">
        <v>79</v>
      </c>
      <c r="E11" s="10">
        <v>41</v>
      </c>
      <c r="F11" s="10">
        <v>46</v>
      </c>
      <c r="G11" s="10">
        <f t="shared" si="0"/>
        <v>87</v>
      </c>
      <c r="H11" s="10">
        <v>13</v>
      </c>
      <c r="I11" s="10">
        <f t="shared" si="1"/>
        <v>74</v>
      </c>
      <c r="J11" s="10"/>
      <c r="K11" s="12"/>
      <c r="L11" s="13"/>
      <c r="M11" s="13" t="s">
        <v>168</v>
      </c>
      <c r="N11" s="14"/>
    </row>
    <row r="12" spans="1:14" ht="15.75">
      <c r="A12" s="8">
        <v>9</v>
      </c>
      <c r="B12" s="94" t="s">
        <v>63</v>
      </c>
      <c r="C12" s="94" t="s">
        <v>64</v>
      </c>
      <c r="D12" s="98" t="s">
        <v>65</v>
      </c>
      <c r="E12" s="10">
        <v>41</v>
      </c>
      <c r="F12" s="10">
        <v>49</v>
      </c>
      <c r="G12" s="10">
        <f aca="true" t="shared" si="2" ref="G12:G33">SUM(E12:F12)</f>
        <v>90</v>
      </c>
      <c r="H12" s="10">
        <v>16</v>
      </c>
      <c r="I12" s="10">
        <f t="shared" si="1"/>
        <v>74</v>
      </c>
      <c r="J12" s="10"/>
      <c r="K12" s="12" t="s">
        <v>322</v>
      </c>
      <c r="L12" s="13" t="s">
        <v>152</v>
      </c>
      <c r="M12" s="13"/>
      <c r="N12" s="14"/>
    </row>
    <row r="13" spans="1:14" ht="15.75">
      <c r="A13" s="8">
        <v>10</v>
      </c>
      <c r="B13" s="99" t="s">
        <v>80</v>
      </c>
      <c r="C13" s="93" t="s">
        <v>81</v>
      </c>
      <c r="D13" s="94" t="s">
        <v>82</v>
      </c>
      <c r="E13" s="10">
        <v>41</v>
      </c>
      <c r="F13" s="10">
        <v>41</v>
      </c>
      <c r="G13" s="10">
        <f t="shared" si="2"/>
        <v>82</v>
      </c>
      <c r="H13" s="10">
        <v>7</v>
      </c>
      <c r="I13" s="10">
        <f t="shared" si="1"/>
        <v>75</v>
      </c>
      <c r="J13" s="10"/>
      <c r="K13" s="12" t="s">
        <v>188</v>
      </c>
      <c r="L13" s="13"/>
      <c r="M13" s="13"/>
      <c r="N13" s="14"/>
    </row>
    <row r="14" spans="1:14" ht="15.75">
      <c r="A14" s="8">
        <v>11</v>
      </c>
      <c r="B14" s="93" t="s">
        <v>14</v>
      </c>
      <c r="C14" s="93" t="s">
        <v>15</v>
      </c>
      <c r="D14" s="93" t="s">
        <v>16</v>
      </c>
      <c r="E14" s="10">
        <v>40</v>
      </c>
      <c r="F14" s="10">
        <v>44</v>
      </c>
      <c r="G14" s="10">
        <f t="shared" si="2"/>
        <v>84</v>
      </c>
      <c r="H14" s="10">
        <v>8</v>
      </c>
      <c r="I14" s="10">
        <f t="shared" si="1"/>
        <v>76</v>
      </c>
      <c r="J14" s="19"/>
      <c r="K14" s="12" t="s">
        <v>146</v>
      </c>
      <c r="L14" s="13" t="s">
        <v>142</v>
      </c>
      <c r="M14" s="13"/>
      <c r="N14" s="14"/>
    </row>
    <row r="15" spans="1:14" ht="15.75">
      <c r="A15" s="8">
        <v>12</v>
      </c>
      <c r="B15" s="93" t="s">
        <v>199</v>
      </c>
      <c r="C15" s="93" t="s">
        <v>200</v>
      </c>
      <c r="D15" s="93" t="s">
        <v>323</v>
      </c>
      <c r="E15" s="10">
        <v>47</v>
      </c>
      <c r="F15" s="10">
        <v>42</v>
      </c>
      <c r="G15" s="10">
        <f t="shared" si="2"/>
        <v>89</v>
      </c>
      <c r="H15" s="10">
        <v>13</v>
      </c>
      <c r="I15" s="10">
        <f t="shared" si="1"/>
        <v>76</v>
      </c>
      <c r="J15" s="10"/>
      <c r="K15" s="12"/>
      <c r="L15" s="13"/>
      <c r="M15" s="13"/>
      <c r="N15" s="14"/>
    </row>
    <row r="16" spans="1:14" ht="15.75">
      <c r="A16" s="8">
        <v>13</v>
      </c>
      <c r="B16" s="93" t="s">
        <v>138</v>
      </c>
      <c r="C16" s="100" t="s">
        <v>139</v>
      </c>
      <c r="D16" s="93" t="s">
        <v>255</v>
      </c>
      <c r="E16" s="10">
        <v>44</v>
      </c>
      <c r="F16" s="10">
        <v>47</v>
      </c>
      <c r="G16" s="10">
        <f t="shared" si="2"/>
        <v>91</v>
      </c>
      <c r="H16" s="10">
        <v>15</v>
      </c>
      <c r="I16" s="10">
        <f t="shared" si="1"/>
        <v>76</v>
      </c>
      <c r="J16" s="10"/>
      <c r="K16" s="12"/>
      <c r="L16" s="13"/>
      <c r="M16" s="13"/>
      <c r="N16" s="14"/>
    </row>
    <row r="17" spans="1:14" ht="15.75">
      <c r="A17" s="8">
        <v>14</v>
      </c>
      <c r="B17" s="93" t="s">
        <v>232</v>
      </c>
      <c r="C17" s="93" t="s">
        <v>233</v>
      </c>
      <c r="D17" s="101" t="s">
        <v>34</v>
      </c>
      <c r="E17" s="10">
        <v>46</v>
      </c>
      <c r="F17" s="10">
        <v>53</v>
      </c>
      <c r="G17" s="10">
        <f t="shared" si="2"/>
        <v>99</v>
      </c>
      <c r="H17" s="10">
        <v>23</v>
      </c>
      <c r="I17" s="10">
        <f t="shared" si="1"/>
        <v>76</v>
      </c>
      <c r="J17" s="10"/>
      <c r="K17" s="12"/>
      <c r="L17" s="13"/>
      <c r="M17" s="13"/>
      <c r="N17" s="14"/>
    </row>
    <row r="18" spans="1:14" ht="15.75">
      <c r="A18" s="8">
        <v>15</v>
      </c>
      <c r="B18" s="94" t="s">
        <v>102</v>
      </c>
      <c r="C18" s="94" t="s">
        <v>103</v>
      </c>
      <c r="D18" s="95" t="s">
        <v>104</v>
      </c>
      <c r="E18" s="10">
        <v>55</v>
      </c>
      <c r="F18" s="10">
        <v>49</v>
      </c>
      <c r="G18" s="10">
        <f t="shared" si="2"/>
        <v>104</v>
      </c>
      <c r="H18" s="10">
        <v>28</v>
      </c>
      <c r="I18" s="10">
        <f t="shared" si="1"/>
        <v>76</v>
      </c>
      <c r="J18" s="10"/>
      <c r="K18" s="12"/>
      <c r="L18" s="13"/>
      <c r="M18" s="13"/>
      <c r="N18" s="14"/>
    </row>
    <row r="19" spans="1:14" ht="15.75">
      <c r="A19" s="8">
        <v>16</v>
      </c>
      <c r="B19" s="97" t="s">
        <v>95</v>
      </c>
      <c r="C19" s="94" t="s">
        <v>96</v>
      </c>
      <c r="D19" s="95" t="s">
        <v>302</v>
      </c>
      <c r="E19" s="10">
        <v>53</v>
      </c>
      <c r="F19" s="10">
        <v>59</v>
      </c>
      <c r="G19" s="10">
        <f t="shared" si="2"/>
        <v>112</v>
      </c>
      <c r="H19" s="10">
        <v>36</v>
      </c>
      <c r="I19" s="10">
        <f t="shared" si="1"/>
        <v>76</v>
      </c>
      <c r="J19" s="10"/>
      <c r="K19" s="12"/>
      <c r="L19" s="13"/>
      <c r="M19" s="13"/>
      <c r="N19" s="14"/>
    </row>
    <row r="20" spans="1:14" ht="15.75">
      <c r="A20" s="8">
        <v>17</v>
      </c>
      <c r="B20" s="93" t="s">
        <v>36</v>
      </c>
      <c r="C20" s="93" t="s">
        <v>43</v>
      </c>
      <c r="D20" s="101" t="s">
        <v>44</v>
      </c>
      <c r="E20" s="10">
        <v>39</v>
      </c>
      <c r="F20" s="10">
        <v>43</v>
      </c>
      <c r="G20" s="10">
        <f t="shared" si="2"/>
        <v>82</v>
      </c>
      <c r="H20" s="10">
        <v>5</v>
      </c>
      <c r="I20" s="10">
        <f t="shared" si="1"/>
        <v>77</v>
      </c>
      <c r="J20" s="10"/>
      <c r="K20" s="12"/>
      <c r="L20" s="13"/>
      <c r="M20" s="13"/>
      <c r="N20" s="14"/>
    </row>
    <row r="21" spans="1:14" ht="15.75">
      <c r="A21" s="8">
        <v>18</v>
      </c>
      <c r="B21" s="94" t="s">
        <v>90</v>
      </c>
      <c r="C21" s="94" t="s">
        <v>91</v>
      </c>
      <c r="D21" s="95" t="s">
        <v>92</v>
      </c>
      <c r="E21" s="10">
        <v>49</v>
      </c>
      <c r="F21" s="10">
        <v>52</v>
      </c>
      <c r="G21" s="10">
        <f t="shared" si="2"/>
        <v>101</v>
      </c>
      <c r="H21" s="10">
        <v>24</v>
      </c>
      <c r="I21" s="10">
        <f t="shared" si="1"/>
        <v>77</v>
      </c>
      <c r="J21" s="10"/>
      <c r="K21" s="12"/>
      <c r="L21" s="13"/>
      <c r="M21" s="13"/>
      <c r="N21" s="14"/>
    </row>
    <row r="22" spans="1:14" ht="15.75">
      <c r="A22" s="8">
        <v>19</v>
      </c>
      <c r="B22" s="93" t="s">
        <v>153</v>
      </c>
      <c r="C22" s="100" t="s">
        <v>154</v>
      </c>
      <c r="D22" s="93" t="s">
        <v>155</v>
      </c>
      <c r="E22" s="10">
        <v>44</v>
      </c>
      <c r="F22" s="10">
        <v>51</v>
      </c>
      <c r="G22" s="10">
        <f t="shared" si="2"/>
        <v>95</v>
      </c>
      <c r="H22" s="10">
        <v>17</v>
      </c>
      <c r="I22" s="10">
        <f t="shared" si="1"/>
        <v>78</v>
      </c>
      <c r="J22" s="19"/>
      <c r="K22" s="12" t="s">
        <v>237</v>
      </c>
      <c r="L22" s="13"/>
      <c r="M22" s="13"/>
      <c r="N22" s="14"/>
    </row>
    <row r="23" spans="1:14" ht="15.75">
      <c r="A23" s="8">
        <v>20</v>
      </c>
      <c r="B23" s="99" t="s">
        <v>27</v>
      </c>
      <c r="C23" s="93" t="s">
        <v>28</v>
      </c>
      <c r="D23" s="93" t="s">
        <v>29</v>
      </c>
      <c r="E23" s="10">
        <v>46</v>
      </c>
      <c r="F23" s="10">
        <v>47</v>
      </c>
      <c r="G23" s="10">
        <f t="shared" si="2"/>
        <v>93</v>
      </c>
      <c r="H23" s="10">
        <v>13</v>
      </c>
      <c r="I23" s="10">
        <f t="shared" si="1"/>
        <v>80</v>
      </c>
      <c r="J23" s="10"/>
      <c r="K23" s="12" t="s">
        <v>243</v>
      </c>
      <c r="L23" s="13"/>
      <c r="M23" s="13"/>
      <c r="N23" s="14"/>
    </row>
    <row r="24" spans="1:14" ht="15.75">
      <c r="A24" s="8">
        <v>21</v>
      </c>
      <c r="B24" s="94" t="s">
        <v>229</v>
      </c>
      <c r="C24" s="94" t="s">
        <v>230</v>
      </c>
      <c r="D24" s="95" t="s">
        <v>231</v>
      </c>
      <c r="E24" s="10">
        <v>46</v>
      </c>
      <c r="F24" s="10">
        <v>48</v>
      </c>
      <c r="G24" s="10">
        <f t="shared" si="2"/>
        <v>94</v>
      </c>
      <c r="H24" s="10">
        <v>14</v>
      </c>
      <c r="I24" s="10">
        <f t="shared" si="1"/>
        <v>80</v>
      </c>
      <c r="J24" s="10"/>
      <c r="K24" s="12"/>
      <c r="L24" s="13"/>
      <c r="M24" s="13"/>
      <c r="N24" s="14"/>
    </row>
    <row r="25" spans="1:14" ht="15.75">
      <c r="A25" s="8">
        <v>22</v>
      </c>
      <c r="B25" s="94" t="s">
        <v>20</v>
      </c>
      <c r="C25" s="94" t="s">
        <v>202</v>
      </c>
      <c r="D25" s="94" t="s">
        <v>22</v>
      </c>
      <c r="E25" s="10">
        <v>46</v>
      </c>
      <c r="F25" s="10">
        <v>48</v>
      </c>
      <c r="G25" s="10">
        <f t="shared" si="2"/>
        <v>94</v>
      </c>
      <c r="H25" s="10">
        <v>14</v>
      </c>
      <c r="I25" s="10">
        <f t="shared" si="1"/>
        <v>80</v>
      </c>
      <c r="J25" s="10"/>
      <c r="K25" s="12"/>
      <c r="L25" s="13"/>
      <c r="M25" s="13"/>
      <c r="N25" s="14"/>
    </row>
    <row r="26" spans="1:14" ht="15.75">
      <c r="A26" s="8">
        <v>23</v>
      </c>
      <c r="B26" s="94" t="s">
        <v>157</v>
      </c>
      <c r="C26" s="94" t="s">
        <v>158</v>
      </c>
      <c r="D26" s="94" t="s">
        <v>253</v>
      </c>
      <c r="E26" s="10">
        <v>47</v>
      </c>
      <c r="F26" s="10">
        <v>51</v>
      </c>
      <c r="G26" s="10">
        <f t="shared" si="2"/>
        <v>98</v>
      </c>
      <c r="H26" s="10">
        <v>18</v>
      </c>
      <c r="I26" s="10">
        <f t="shared" si="1"/>
        <v>80</v>
      </c>
      <c r="J26" s="10"/>
      <c r="K26" s="12"/>
      <c r="L26" s="13"/>
      <c r="M26" s="13"/>
      <c r="N26" s="14"/>
    </row>
    <row r="27" spans="1:14" ht="15.75">
      <c r="A27" s="8">
        <v>24</v>
      </c>
      <c r="B27" s="99" t="s">
        <v>53</v>
      </c>
      <c r="C27" s="93" t="s">
        <v>54</v>
      </c>
      <c r="D27" s="93" t="s">
        <v>55</v>
      </c>
      <c r="E27" s="10">
        <v>52</v>
      </c>
      <c r="F27" s="10">
        <v>57</v>
      </c>
      <c r="G27" s="10">
        <f t="shared" si="2"/>
        <v>109</v>
      </c>
      <c r="H27" s="10">
        <v>29</v>
      </c>
      <c r="I27" s="10">
        <f t="shared" si="1"/>
        <v>80</v>
      </c>
      <c r="J27" s="10"/>
      <c r="K27" s="12"/>
      <c r="L27" s="13"/>
      <c r="M27" s="13"/>
      <c r="N27" s="14"/>
    </row>
    <row r="28" spans="1:14" ht="15.75">
      <c r="A28" s="8">
        <v>25</v>
      </c>
      <c r="B28" s="99" t="s">
        <v>80</v>
      </c>
      <c r="C28" s="93" t="s">
        <v>28</v>
      </c>
      <c r="D28" s="94" t="s">
        <v>34</v>
      </c>
      <c r="E28" s="10">
        <v>52</v>
      </c>
      <c r="F28" s="10">
        <v>45</v>
      </c>
      <c r="G28" s="10">
        <f t="shared" si="2"/>
        <v>97</v>
      </c>
      <c r="H28" s="10">
        <v>16</v>
      </c>
      <c r="I28" s="10">
        <f t="shared" si="1"/>
        <v>81</v>
      </c>
      <c r="J28" s="10"/>
      <c r="K28" s="12"/>
      <c r="L28" s="13" t="s">
        <v>167</v>
      </c>
      <c r="M28" s="13"/>
      <c r="N28" s="14"/>
    </row>
    <row r="29" spans="1:14" ht="15.75">
      <c r="A29" s="8">
        <v>26</v>
      </c>
      <c r="B29" s="97" t="s">
        <v>109</v>
      </c>
      <c r="C29" s="94" t="s">
        <v>110</v>
      </c>
      <c r="D29" s="95" t="s">
        <v>111</v>
      </c>
      <c r="E29" s="10">
        <v>51</v>
      </c>
      <c r="F29" s="10">
        <v>51</v>
      </c>
      <c r="G29" s="10">
        <f t="shared" si="2"/>
        <v>102</v>
      </c>
      <c r="H29" s="10">
        <v>20</v>
      </c>
      <c r="I29" s="10">
        <f t="shared" si="1"/>
        <v>82</v>
      </c>
      <c r="J29" s="10"/>
      <c r="K29" s="12" t="s">
        <v>146</v>
      </c>
      <c r="L29" s="13"/>
      <c r="M29" s="13"/>
      <c r="N29" s="14"/>
    </row>
    <row r="30" spans="1:14" ht="15.75">
      <c r="A30" s="8">
        <v>27</v>
      </c>
      <c r="B30" s="93" t="s">
        <v>40</v>
      </c>
      <c r="C30" s="93" t="s">
        <v>41</v>
      </c>
      <c r="D30" s="93" t="s">
        <v>42</v>
      </c>
      <c r="E30" s="10">
        <v>54</v>
      </c>
      <c r="F30" s="10">
        <v>57</v>
      </c>
      <c r="G30" s="10">
        <f t="shared" si="2"/>
        <v>111</v>
      </c>
      <c r="H30" s="10">
        <v>29</v>
      </c>
      <c r="I30" s="10">
        <f t="shared" si="1"/>
        <v>82</v>
      </c>
      <c r="J30" s="10"/>
      <c r="K30" s="12"/>
      <c r="L30" s="13"/>
      <c r="M30" s="13"/>
      <c r="N30" s="14"/>
    </row>
    <row r="31" spans="1:14" ht="15.75">
      <c r="A31" s="8">
        <v>28</v>
      </c>
      <c r="B31" s="93" t="s">
        <v>149</v>
      </c>
      <c r="C31" s="100" t="s">
        <v>150</v>
      </c>
      <c r="D31" s="93" t="s">
        <v>324</v>
      </c>
      <c r="E31" s="10">
        <v>47</v>
      </c>
      <c r="F31" s="10">
        <v>48</v>
      </c>
      <c r="G31" s="10">
        <f t="shared" si="2"/>
        <v>95</v>
      </c>
      <c r="H31" s="10">
        <v>11</v>
      </c>
      <c r="I31" s="10">
        <f t="shared" si="1"/>
        <v>84</v>
      </c>
      <c r="J31" s="10"/>
      <c r="K31" s="12"/>
      <c r="L31" s="13"/>
      <c r="M31" s="13"/>
      <c r="N31" s="14"/>
    </row>
    <row r="32" spans="1:14" ht="15.75">
      <c r="A32" s="8">
        <v>29</v>
      </c>
      <c r="B32" s="93" t="s">
        <v>207</v>
      </c>
      <c r="C32" s="93" t="s">
        <v>208</v>
      </c>
      <c r="D32" s="93" t="s">
        <v>254</v>
      </c>
      <c r="E32" s="10">
        <v>46</v>
      </c>
      <c r="F32" s="10">
        <v>48</v>
      </c>
      <c r="G32" s="10">
        <f t="shared" si="2"/>
        <v>94</v>
      </c>
      <c r="H32" s="10">
        <v>6</v>
      </c>
      <c r="I32" s="10">
        <f t="shared" si="1"/>
        <v>88</v>
      </c>
      <c r="J32" s="10"/>
      <c r="K32" s="12"/>
      <c r="L32" s="13"/>
      <c r="M32" s="13"/>
      <c r="N32" s="14"/>
    </row>
    <row r="33" spans="1:14" ht="15.75">
      <c r="A33" s="8">
        <v>30</v>
      </c>
      <c r="B33" s="94" t="s">
        <v>58</v>
      </c>
      <c r="C33" s="94" t="s">
        <v>59</v>
      </c>
      <c r="D33" s="94" t="s">
        <v>34</v>
      </c>
      <c r="E33" s="10">
        <v>65</v>
      </c>
      <c r="F33" s="10">
        <v>62</v>
      </c>
      <c r="G33" s="10">
        <f t="shared" si="2"/>
        <v>127</v>
      </c>
      <c r="H33" s="10">
        <v>36</v>
      </c>
      <c r="I33" s="10">
        <f t="shared" si="1"/>
        <v>91</v>
      </c>
      <c r="J33" s="10"/>
      <c r="K33" s="12"/>
      <c r="L33" s="13"/>
      <c r="M33" s="13"/>
      <c r="N33" s="14"/>
    </row>
    <row r="34" spans="1:14" ht="15.75">
      <c r="A34" s="8" t="s">
        <v>286</v>
      </c>
      <c r="B34" s="61" t="s">
        <v>325</v>
      </c>
      <c r="C34" s="61" t="s">
        <v>326</v>
      </c>
      <c r="D34" s="94" t="s">
        <v>327</v>
      </c>
      <c r="E34" s="10">
        <v>44</v>
      </c>
      <c r="F34" s="10">
        <v>52</v>
      </c>
      <c r="G34" s="10">
        <f aca="true" t="shared" si="3" ref="G34:G39">SUM(E34:F34)</f>
        <v>96</v>
      </c>
      <c r="H34" s="33" t="s">
        <v>164</v>
      </c>
      <c r="I34" s="10">
        <f aca="true" t="shared" si="4" ref="I34:I39">G34</f>
        <v>96</v>
      </c>
      <c r="J34" s="26"/>
      <c r="K34" s="21"/>
      <c r="L34" s="22"/>
      <c r="M34" s="22"/>
      <c r="N34" s="23"/>
    </row>
    <row r="35" spans="1:14" ht="15.75">
      <c r="A35" s="8" t="s">
        <v>286</v>
      </c>
      <c r="B35" s="93" t="s">
        <v>125</v>
      </c>
      <c r="C35" s="93" t="s">
        <v>328</v>
      </c>
      <c r="D35" s="93" t="s">
        <v>127</v>
      </c>
      <c r="E35" s="10">
        <v>42</v>
      </c>
      <c r="F35" s="10">
        <v>49</v>
      </c>
      <c r="G35" s="10">
        <f t="shared" si="3"/>
        <v>91</v>
      </c>
      <c r="H35" s="33" t="s">
        <v>180</v>
      </c>
      <c r="I35" s="10">
        <f t="shared" si="4"/>
        <v>91</v>
      </c>
      <c r="J35" s="25"/>
      <c r="K35" s="12"/>
      <c r="L35" s="13"/>
      <c r="M35" s="13"/>
      <c r="N35" s="14"/>
    </row>
    <row r="36" spans="1:14" ht="15.75">
      <c r="A36" s="8" t="s">
        <v>286</v>
      </c>
      <c r="B36" s="93" t="s">
        <v>329</v>
      </c>
      <c r="C36" s="93" t="s">
        <v>330</v>
      </c>
      <c r="D36" s="93" t="s">
        <v>331</v>
      </c>
      <c r="E36" s="10">
        <v>70</v>
      </c>
      <c r="F36" s="10">
        <v>59</v>
      </c>
      <c r="G36" s="10">
        <f t="shared" si="3"/>
        <v>129</v>
      </c>
      <c r="H36" s="33" t="s">
        <v>180</v>
      </c>
      <c r="I36" s="10">
        <f t="shared" si="4"/>
        <v>129</v>
      </c>
      <c r="J36" s="25"/>
      <c r="K36" s="12"/>
      <c r="L36" s="13"/>
      <c r="M36" s="13"/>
      <c r="N36" s="14"/>
    </row>
    <row r="37" spans="1:14" ht="15.75">
      <c r="A37" s="8" t="s">
        <v>286</v>
      </c>
      <c r="B37" s="94" t="s">
        <v>312</v>
      </c>
      <c r="C37" s="94" t="s">
        <v>313</v>
      </c>
      <c r="D37" s="94" t="s">
        <v>314</v>
      </c>
      <c r="E37" s="10">
        <v>47</v>
      </c>
      <c r="F37" s="10">
        <v>54</v>
      </c>
      <c r="G37" s="10">
        <f t="shared" si="3"/>
        <v>101</v>
      </c>
      <c r="H37" s="33" t="s">
        <v>180</v>
      </c>
      <c r="I37" s="10">
        <f t="shared" si="4"/>
        <v>101</v>
      </c>
      <c r="J37" s="25"/>
      <c r="K37" s="12"/>
      <c r="L37" s="13"/>
      <c r="M37" s="13"/>
      <c r="N37" s="14"/>
    </row>
    <row r="38" spans="1:14" ht="15.75">
      <c r="A38" s="8" t="s">
        <v>286</v>
      </c>
      <c r="B38" s="93" t="s">
        <v>258</v>
      </c>
      <c r="C38" s="93" t="s">
        <v>316</v>
      </c>
      <c r="D38" s="101" t="s">
        <v>260</v>
      </c>
      <c r="E38" s="10">
        <v>51</v>
      </c>
      <c r="F38" s="10">
        <v>56</v>
      </c>
      <c r="G38" s="10">
        <f t="shared" si="3"/>
        <v>107</v>
      </c>
      <c r="H38" s="33" t="s">
        <v>180</v>
      </c>
      <c r="I38" s="10">
        <f t="shared" si="4"/>
        <v>107</v>
      </c>
      <c r="J38" s="25"/>
      <c r="K38" s="12"/>
      <c r="L38" s="13"/>
      <c r="M38" s="13"/>
      <c r="N38" s="14"/>
    </row>
    <row r="39" spans="1:14" ht="15.75">
      <c r="A39" s="8" t="s">
        <v>286</v>
      </c>
      <c r="B39" s="93" t="s">
        <v>46</v>
      </c>
      <c r="C39" s="93" t="s">
        <v>317</v>
      </c>
      <c r="D39" s="100" t="s">
        <v>155</v>
      </c>
      <c r="E39" s="10">
        <v>54</v>
      </c>
      <c r="F39" s="10">
        <v>55</v>
      </c>
      <c r="G39" s="10">
        <f t="shared" si="3"/>
        <v>109</v>
      </c>
      <c r="H39" s="33" t="s">
        <v>180</v>
      </c>
      <c r="I39" s="10">
        <f t="shared" si="4"/>
        <v>109</v>
      </c>
      <c r="J39" s="12"/>
      <c r="K39" s="12"/>
      <c r="L39" s="13"/>
      <c r="M39" s="102"/>
      <c r="N39" s="14"/>
    </row>
    <row r="40" spans="1:14" ht="15.75">
      <c r="A40" s="8"/>
      <c r="B40" s="9"/>
      <c r="C40" s="9"/>
      <c r="D40" s="9"/>
      <c r="E40" s="10"/>
      <c r="F40" s="103"/>
      <c r="G40" s="10"/>
      <c r="H40" s="10"/>
      <c r="I40" s="10"/>
      <c r="J40" s="12"/>
      <c r="K40" s="12"/>
      <c r="L40" s="13"/>
      <c r="M40" s="13"/>
      <c r="N40" s="14"/>
    </row>
    <row r="41" spans="1:14" ht="15.75">
      <c r="A41" s="8"/>
      <c r="B41" s="9"/>
      <c r="C41" s="9"/>
      <c r="D41" s="9"/>
      <c r="E41" s="10"/>
      <c r="F41" s="10"/>
      <c r="G41" s="10"/>
      <c r="H41" s="10"/>
      <c r="I41" s="10"/>
      <c r="J41" s="12"/>
      <c r="K41" s="12"/>
      <c r="L41" s="13"/>
      <c r="M41" s="13"/>
      <c r="N41" s="14"/>
    </row>
    <row r="42" spans="1:14" ht="15.75">
      <c r="A42" s="8"/>
      <c r="B42" s="9"/>
      <c r="C42" s="9"/>
      <c r="D42" s="9"/>
      <c r="E42" s="10"/>
      <c r="F42" s="10"/>
      <c r="G42" s="10"/>
      <c r="H42" s="10"/>
      <c r="I42" s="10"/>
      <c r="J42" s="12"/>
      <c r="K42" s="12"/>
      <c r="L42" s="13"/>
      <c r="M42" s="13"/>
      <c r="N42" s="14"/>
    </row>
    <row r="43" spans="1:14" ht="15">
      <c r="A43" s="27"/>
      <c r="B43" s="3"/>
      <c r="C43" s="3"/>
      <c r="D43" s="3"/>
      <c r="E43" s="4"/>
      <c r="F43" s="4"/>
      <c r="G43" s="4"/>
      <c r="H43" s="4"/>
      <c r="I43" s="4"/>
      <c r="J43" s="28"/>
      <c r="K43" s="28"/>
      <c r="L43" s="28"/>
      <c r="M43" s="28"/>
      <c r="N43" s="29"/>
    </row>
    <row r="44" spans="1:14" ht="15">
      <c r="A44" s="27"/>
      <c r="B44" s="3"/>
      <c r="C44" s="3"/>
      <c r="D44" s="3" t="s">
        <v>129</v>
      </c>
      <c r="E44" s="4"/>
      <c r="F44" s="4"/>
      <c r="G44" s="104">
        <f>AVERAGE(G4:G39)</f>
        <v>96.08333333333333</v>
      </c>
      <c r="H44" s="4"/>
      <c r="I44" s="4"/>
      <c r="J44" s="28"/>
      <c r="K44" s="28"/>
      <c r="L44" s="28"/>
      <c r="M44" s="28"/>
      <c r="N44" s="29"/>
    </row>
  </sheetData>
  <sheetProtection/>
  <mergeCells count="1">
    <mergeCell ref="A1:G1"/>
  </mergeCells>
  <printOptions/>
  <pageMargins left="0.5" right="0.5" top="0.5" bottom="0.5" header="0.3" footer="0.3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Main_User</dc:creator>
  <cp:keywords/>
  <dc:description/>
  <cp:lastModifiedBy>Anthony Ray</cp:lastModifiedBy>
  <cp:lastPrinted>2013-10-15T22:25:52Z</cp:lastPrinted>
  <dcterms:created xsi:type="dcterms:W3CDTF">2013-04-23T05:08:56Z</dcterms:created>
  <dcterms:modified xsi:type="dcterms:W3CDTF">2013-10-15T22:26:40Z</dcterms:modified>
  <cp:category/>
  <cp:version/>
  <cp:contentType/>
  <cp:contentStatus/>
</cp:coreProperties>
</file>